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5315" windowHeight="11760" tabRatio="660" activeTab="5"/>
  </bookViews>
  <sheets>
    <sheet name="budynki" sheetId="3" r:id="rId1"/>
    <sheet name="wiaty" sheetId="5" r:id="rId2"/>
    <sheet name="przenośny" sheetId="1" r:id="rId3"/>
    <sheet name="stacjonarny" sheetId="13" r:id="rId4"/>
    <sheet name="pojazdy" sheetId="4" r:id="rId5"/>
    <sheet name="gr. 3-8" sheetId="18" r:id="rId6"/>
  </sheets>
  <definedNames>
    <definedName name="_xlnm._FilterDatabase" localSheetId="0" hidden="1">budynki!$A$2:$W$80</definedName>
    <definedName name="_xlnm._FilterDatabase" localSheetId="4" hidden="1">pojazdy!$A$1:$N$1</definedName>
    <definedName name="_xlnm._FilterDatabase" localSheetId="2" hidden="1">przenośny!$A$1:$F$64</definedName>
  </definedNames>
  <calcPr calcId="124519"/>
</workbook>
</file>

<file path=xl/calcChain.xml><?xml version="1.0" encoding="utf-8"?>
<calcChain xmlns="http://schemas.openxmlformats.org/spreadsheetml/2006/main">
  <c r="C5" i="18"/>
  <c r="G4" i="1"/>
  <c r="E92" i="13"/>
  <c r="G2" i="1"/>
  <c r="T83" i="3"/>
  <c r="T82"/>
  <c r="T81"/>
  <c r="U82" s="1"/>
  <c r="G77" i="1"/>
  <c r="C4" i="18"/>
  <c r="V82" i="3" l="1"/>
  <c r="C6" i="18"/>
  <c r="C8"/>
  <c r="G58" i="1"/>
  <c r="G92" i="13"/>
  <c r="G25" i="1"/>
  <c r="G16"/>
  <c r="G91" i="13"/>
  <c r="G87"/>
  <c r="G62"/>
  <c r="G54"/>
  <c r="G40"/>
  <c r="G23"/>
  <c r="E21"/>
  <c r="E20"/>
  <c r="E19"/>
  <c r="E18"/>
  <c r="E30" i="1"/>
  <c r="E29"/>
  <c r="C9" i="18"/>
  <c r="C11"/>
  <c r="V7" i="3"/>
  <c r="E7" i="18"/>
  <c r="C7"/>
  <c r="C10"/>
  <c r="E78" i="1" l="1"/>
  <c r="G32"/>
  <c r="G78" s="1"/>
  <c r="C12" i="18"/>
  <c r="C3"/>
  <c r="T38" i="3"/>
  <c r="V48"/>
  <c r="T48"/>
  <c r="E65" i="1"/>
  <c r="G74" s="1"/>
  <c r="M27" i="4"/>
  <c r="T80" i="3"/>
  <c r="T79"/>
  <c r="V80" s="1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U54" s="1"/>
  <c r="T58"/>
  <c r="T57"/>
  <c r="T56"/>
  <c r="T55"/>
  <c r="T54"/>
  <c r="T53"/>
  <c r="T52"/>
  <c r="T51"/>
  <c r="T50"/>
  <c r="T49"/>
  <c r="V77" s="1"/>
  <c r="T41"/>
  <c r="T40"/>
  <c r="T39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V19" s="1"/>
  <c r="T15"/>
  <c r="T14"/>
  <c r="T13"/>
  <c r="T12"/>
  <c r="T11"/>
  <c r="T10"/>
  <c r="U11" s="1"/>
  <c r="T9"/>
  <c r="T7"/>
  <c r="T6"/>
  <c r="T5"/>
  <c r="T4"/>
  <c r="E13" i="18"/>
  <c r="D13"/>
  <c r="C13"/>
  <c r="D47" i="5"/>
  <c r="G88" i="13"/>
  <c r="E17"/>
  <c r="E15"/>
  <c r="E9"/>
  <c r="S11" i="3"/>
  <c r="U46"/>
  <c r="U18"/>
  <c r="U7"/>
  <c r="U14"/>
  <c r="V14"/>
  <c r="V83" l="1"/>
  <c r="V11"/>
  <c r="U51"/>
  <c r="U80"/>
</calcChain>
</file>

<file path=xl/sharedStrings.xml><?xml version="1.0" encoding="utf-8"?>
<sst xmlns="http://schemas.openxmlformats.org/spreadsheetml/2006/main" count="1703" uniqueCount="801">
  <si>
    <t>Lp.</t>
  </si>
  <si>
    <t>Nazwa, typ, model</t>
  </si>
  <si>
    <t>Data zakupu</t>
  </si>
  <si>
    <t>nr inwentarzowy</t>
  </si>
  <si>
    <t>Wartość odtworzeniowa ( w PLN)</t>
  </si>
  <si>
    <t>Jednostka użytkująca</t>
  </si>
  <si>
    <t>Przedszkole Samorządowe w Łęce Wielkiej</t>
  </si>
  <si>
    <t>aparat fotograficzny samsung Wb250f</t>
  </si>
  <si>
    <t>06-02-2014</t>
  </si>
  <si>
    <t>PS/ŁW/KIW/1/12/14</t>
  </si>
  <si>
    <t>laptop DELL V25212127V 320GB</t>
  </si>
  <si>
    <t>17-12-2014</t>
  </si>
  <si>
    <t>PS/ŁW/KIW/1/13/14</t>
  </si>
  <si>
    <t>Projektor Dell S 320</t>
  </si>
  <si>
    <t>25.02.2014</t>
  </si>
  <si>
    <t>Urząd Miejski w Poniecu</t>
  </si>
  <si>
    <t>Laptop HP</t>
  </si>
  <si>
    <t>31.12.14</t>
  </si>
  <si>
    <t>13/22/14</t>
  </si>
  <si>
    <t>Notebook Dell Core 2 Duo Mobile 10 szt.</t>
  </si>
  <si>
    <t xml:space="preserve">20.02.2014 r. </t>
  </si>
  <si>
    <t>SP.C/KI-W-21</t>
  </si>
  <si>
    <t>Telewizor Samsung 46”</t>
  </si>
  <si>
    <t>02.12.2014 r.</t>
  </si>
  <si>
    <t>SP.A/KI-W-68</t>
  </si>
  <si>
    <t>notebook 13,3" Dell Latitude 3330</t>
  </si>
  <si>
    <t>18.06.2014</t>
  </si>
  <si>
    <t>SP.A/KI-W-64</t>
  </si>
  <si>
    <t>konsola Xbox+kinket</t>
  </si>
  <si>
    <t>02.12.2014</t>
  </si>
  <si>
    <t>SP.A/KI-W-69</t>
  </si>
  <si>
    <t>23.12.2014</t>
  </si>
  <si>
    <t>notebook Dell E6520 - 6szt</t>
  </si>
  <si>
    <t>SP.C/KI-W-23</t>
  </si>
  <si>
    <t>SP.P/KI-W-13</t>
  </si>
  <si>
    <t>30-12-2014</t>
  </si>
  <si>
    <t>Ośrodek Pomocy Społecznej</t>
  </si>
  <si>
    <t>Gminne Centrum Kultury</t>
  </si>
  <si>
    <t>zestaw komnputerowy Dell Optiplex</t>
  </si>
  <si>
    <t>1/14</t>
  </si>
  <si>
    <t>projektor Acer</t>
  </si>
  <si>
    <t>21/21</t>
  </si>
  <si>
    <t>zestaw komnputerowy Dell Optiplex 755</t>
  </si>
  <si>
    <t>07/10</t>
  </si>
  <si>
    <t>15.11.2016</t>
  </si>
  <si>
    <t>SP.A/KI-W-91</t>
  </si>
  <si>
    <t>Projektor Dell S320 (3 szt.)</t>
  </si>
  <si>
    <t>28.12.2016</t>
  </si>
  <si>
    <t>SP.C/KI-W-29;30</t>
  </si>
  <si>
    <t>Laptop Dell E6420/4 - 3 szt.</t>
  </si>
  <si>
    <t>21-12-2015</t>
  </si>
  <si>
    <t>SP.A/KI-W-87</t>
  </si>
  <si>
    <t>Notebook Dell E6410 - 7 szt.</t>
  </si>
  <si>
    <t>13-08-2015</t>
  </si>
  <si>
    <t>SP.A/KI-W-15</t>
  </si>
  <si>
    <t>Projektor OPTOPMA X305ST</t>
  </si>
  <si>
    <t>20.02.2017</t>
  </si>
  <si>
    <t>SP.C/KI-W-31</t>
  </si>
  <si>
    <t>19-12-2016</t>
  </si>
  <si>
    <t>Gminny Zespół Obsługi Szkół w Poniecu</t>
  </si>
  <si>
    <t>Tablet Lenovo YOGA3</t>
  </si>
  <si>
    <t>30.11.2016</t>
  </si>
  <si>
    <t>013/43/2016</t>
  </si>
  <si>
    <t>Aparat cyfrowy CANON EOS 1200D</t>
  </si>
  <si>
    <t>28.06.2016</t>
  </si>
  <si>
    <t>013/20/2016</t>
  </si>
  <si>
    <t>Laptop Apple</t>
  </si>
  <si>
    <t>Tablica interaktywna</t>
  </si>
  <si>
    <t>29.01.2016 r.</t>
  </si>
  <si>
    <t>PS/ŁW/KIW/I/17/16</t>
  </si>
  <si>
    <t>Laptop Lenovo 4GB/500GB</t>
  </si>
  <si>
    <t>16-12-2015</t>
  </si>
  <si>
    <t>PS/LW/KIW/I/15/15</t>
  </si>
  <si>
    <t>Kolumna mobilna</t>
  </si>
  <si>
    <t>28-04-2015</t>
  </si>
  <si>
    <t>PS/LW/KIW/I/14/15</t>
  </si>
  <si>
    <t>Projektor Vivitek DX 8815T</t>
  </si>
  <si>
    <t>16.12.2015 r.</t>
  </si>
  <si>
    <t>PS/ŁW/KIW/I/16/15</t>
  </si>
  <si>
    <t>Regulowany uchwyt ścienny</t>
  </si>
  <si>
    <t>PS/ŁW/KIW/I/18/16</t>
  </si>
  <si>
    <t>Drukarka Brother</t>
  </si>
  <si>
    <t>16-07-2015</t>
  </si>
  <si>
    <t>Drukraka Brother</t>
  </si>
  <si>
    <t>27-11-2015</t>
  </si>
  <si>
    <t>Laptop Dell</t>
  </si>
  <si>
    <t>Drukarka OKI</t>
  </si>
  <si>
    <t>22-12-2015</t>
  </si>
  <si>
    <t>TV LG</t>
  </si>
  <si>
    <t>06.10.2015</t>
  </si>
  <si>
    <t>Waga SECA</t>
  </si>
  <si>
    <t>19.11.2015</t>
  </si>
  <si>
    <t>Projektor NEC M323X</t>
  </si>
  <si>
    <t>13.12.2016</t>
  </si>
  <si>
    <t>Zestaw komputerowy 3900 MT</t>
  </si>
  <si>
    <t>31-12-2015</t>
  </si>
  <si>
    <t>1/16</t>
  </si>
  <si>
    <t>Laptop Asus</t>
  </si>
  <si>
    <t>30-09-2017</t>
  </si>
  <si>
    <t>PS/ŁW/KIW/I/20/17</t>
  </si>
  <si>
    <t>Skaner Plustek Smart Office Pl 1530</t>
  </si>
  <si>
    <t xml:space="preserve">zestaw komputerowy </t>
  </si>
  <si>
    <t>31-12-2017</t>
  </si>
  <si>
    <t>7/12</t>
  </si>
  <si>
    <t>Zestaw komputerowy</t>
  </si>
  <si>
    <t>4/491/2015</t>
  </si>
  <si>
    <t>Komputer All in One</t>
  </si>
  <si>
    <t>9/491/2016</t>
  </si>
  <si>
    <t>30-12-2015</t>
  </si>
  <si>
    <t>Dysk zewnętrzny</t>
  </si>
  <si>
    <t>69/491/2016</t>
  </si>
  <si>
    <t>Zasilacz UPS</t>
  </si>
  <si>
    <t>10/491/2016</t>
  </si>
  <si>
    <t>13-08-2014</t>
  </si>
  <si>
    <t>84/491/2016</t>
  </si>
  <si>
    <t>30-12-2016</t>
  </si>
  <si>
    <t>106/491/2016</t>
  </si>
  <si>
    <t>108/491/2016</t>
  </si>
  <si>
    <t>Urządzenie wielofunkcyjne</t>
  </si>
  <si>
    <t>11/491/2016</t>
  </si>
  <si>
    <t>Komputer Dell 7010</t>
  </si>
  <si>
    <t>15-12-2017</t>
  </si>
  <si>
    <t>130/491/2017</t>
  </si>
  <si>
    <t>Komputer Pricemax Special</t>
  </si>
  <si>
    <t>21-12-2017</t>
  </si>
  <si>
    <t>131/491/2017</t>
  </si>
  <si>
    <t>Monitor LCD Philips</t>
  </si>
  <si>
    <t>132/491/2017</t>
  </si>
  <si>
    <t>Notebook Lenovo 500s</t>
  </si>
  <si>
    <t>134/491/2017</t>
  </si>
  <si>
    <t>Niszczarka</t>
  </si>
  <si>
    <t>133/803/2017</t>
  </si>
  <si>
    <t>124/803/2017</t>
  </si>
  <si>
    <t>12-10-2017</t>
  </si>
  <si>
    <t>123/803/2017</t>
  </si>
  <si>
    <t>Samsung Galaxy J3</t>
  </si>
  <si>
    <t>122/808/2017</t>
  </si>
  <si>
    <t>Projektor NEC (2 szt.)</t>
  </si>
  <si>
    <t>02-11-2017</t>
  </si>
  <si>
    <t>SP.C/KI-W34</t>
  </si>
  <si>
    <t>Komputer Dell (2 szt.)</t>
  </si>
  <si>
    <t>SP.C/KI-W96</t>
  </si>
  <si>
    <t>adres</t>
  </si>
  <si>
    <t>rodzaj materialu budowlanego</t>
  </si>
  <si>
    <t>L.p.</t>
  </si>
  <si>
    <t xml:space="preserve">kod pocztowy </t>
  </si>
  <si>
    <t>miasto</t>
  </si>
  <si>
    <t>ulica, nr domu</t>
  </si>
  <si>
    <t>Powierzchnia użytkowa w m. kw.</t>
  </si>
  <si>
    <t>ściany</t>
  </si>
  <si>
    <t>więźba dachowa</t>
  </si>
  <si>
    <t>pokrycie dachu</t>
  </si>
  <si>
    <t>klasa palności</t>
  </si>
  <si>
    <t>rok budowy</t>
  </si>
  <si>
    <t>liczba wind</t>
  </si>
  <si>
    <t>zabezpieczenia przeciwpożarowe</t>
  </si>
  <si>
    <t>liczba kondygnacji</t>
  </si>
  <si>
    <t>piwnica (T/N)</t>
  </si>
  <si>
    <t>ilość lokali mieszkalnych</t>
  </si>
  <si>
    <t>ilość lokali użytkowych</t>
  </si>
  <si>
    <t>Jednostka Organizacyjna</t>
  </si>
  <si>
    <t>Wartość odtworzeniowa</t>
  </si>
  <si>
    <t>64-125</t>
  </si>
  <si>
    <t>Poniec</t>
  </si>
  <si>
    <t>ul. Rynek 24</t>
  </si>
  <si>
    <t>murowane</t>
  </si>
  <si>
    <t>drewniana</t>
  </si>
  <si>
    <t>papa termozgrzewalna, dachówka ceramiczna</t>
  </si>
  <si>
    <t>Żytowiecko 58</t>
  </si>
  <si>
    <t>dach płaski</t>
  </si>
  <si>
    <t xml:space="preserve">papa </t>
  </si>
  <si>
    <t>Śmiłowo 39</t>
  </si>
  <si>
    <t>eternit</t>
  </si>
  <si>
    <t>Waszkowo 21a</t>
  </si>
  <si>
    <t>Janiszewo</t>
  </si>
  <si>
    <t>papa</t>
  </si>
  <si>
    <t>Teodozewo</t>
  </si>
  <si>
    <t>stalowa i stropodachowa</t>
  </si>
  <si>
    <t>Bogdanki</t>
  </si>
  <si>
    <t>Drzewce 38</t>
  </si>
  <si>
    <t>dachówka ceramiczna</t>
  </si>
  <si>
    <t>63-805</t>
  </si>
  <si>
    <t>Łęka Mała</t>
  </si>
  <si>
    <t>Łęka Mała 30a</t>
  </si>
  <si>
    <t>Szurkowo 13</t>
  </si>
  <si>
    <t>papa termozgrzewalna, blacha</t>
  </si>
  <si>
    <t>1965, 1987</t>
  </si>
  <si>
    <t>Czarkowo</t>
  </si>
  <si>
    <t>eternit i papa</t>
  </si>
  <si>
    <t>Dzięczyna 16</t>
  </si>
  <si>
    <t>Łęka Wielka</t>
  </si>
  <si>
    <t>ul. Harcerska 3</t>
  </si>
  <si>
    <t>ul. Szkolna (Park)</t>
  </si>
  <si>
    <t>stalowa</t>
  </si>
  <si>
    <t>ul. Bojanowska 1</t>
  </si>
  <si>
    <t>gont</t>
  </si>
  <si>
    <t>do 1945</t>
  </si>
  <si>
    <t>ul. Gostyńska 41</t>
  </si>
  <si>
    <t>ceramiczne</t>
  </si>
  <si>
    <t>drewno pokryte onduliną</t>
  </si>
  <si>
    <t>T</t>
  </si>
  <si>
    <t>ul. Kościuszki 10</t>
  </si>
  <si>
    <t>dachówka</t>
  </si>
  <si>
    <t>1+ poddasze użytkowe</t>
  </si>
  <si>
    <t>ul. Krobska 45</t>
  </si>
  <si>
    <t>2+ poddasze</t>
  </si>
  <si>
    <t>ul. M.Focha 3</t>
  </si>
  <si>
    <t>ceramiczne i gliniane</t>
  </si>
  <si>
    <t>ul. M.Focha 12</t>
  </si>
  <si>
    <t>ul. M.Focha 15</t>
  </si>
  <si>
    <t>ul. Parkowa 1</t>
  </si>
  <si>
    <t>ul. Polna 1</t>
  </si>
  <si>
    <t>ul. Ks. Respądka 7</t>
  </si>
  <si>
    <t>blachodachówka</t>
  </si>
  <si>
    <t>ul. Rynek 2</t>
  </si>
  <si>
    <t>ul. Rynek 17</t>
  </si>
  <si>
    <t>ul. Spokojna 4</t>
  </si>
  <si>
    <t>Szurkowo 59</t>
  </si>
  <si>
    <t>N</t>
  </si>
  <si>
    <t>Waszkowo 25</t>
  </si>
  <si>
    <t>ul. Rynek 5</t>
  </si>
  <si>
    <t>ul. Rynek 10</t>
  </si>
  <si>
    <t>Rokosowo 31</t>
  </si>
  <si>
    <t>świetlica</t>
  </si>
  <si>
    <t>Żytowiecko</t>
  </si>
  <si>
    <t>ul. Parkowa 3</t>
  </si>
  <si>
    <t>2+ poddasze użytkowe</t>
  </si>
  <si>
    <t>ul. Bojanowska 11</t>
  </si>
  <si>
    <t>2 + poddasze</t>
  </si>
  <si>
    <t>ul. Bojanowska 38</t>
  </si>
  <si>
    <t>1 + poddasze użytkowe</t>
  </si>
  <si>
    <t>ul. Drożdżyńskiego 12</t>
  </si>
  <si>
    <t xml:space="preserve">drewniana </t>
  </si>
  <si>
    <t>ul. Gostyńska 31</t>
  </si>
  <si>
    <t>ul. Gostyńska 38</t>
  </si>
  <si>
    <t xml:space="preserve"> 1+ poddasze użytkowe</t>
  </si>
  <si>
    <t>ul. Bojanowska 26a</t>
  </si>
  <si>
    <t>po 1945</t>
  </si>
  <si>
    <t>Drzewce 48</t>
  </si>
  <si>
    <t>stal</t>
  </si>
  <si>
    <t>1973/2003</t>
  </si>
  <si>
    <t>GZWiK</t>
  </si>
  <si>
    <t>Dzięczyna</t>
  </si>
  <si>
    <t>Śmiłowo 64</t>
  </si>
  <si>
    <t>Wydawy</t>
  </si>
  <si>
    <t>lata 80</t>
  </si>
  <si>
    <t>ul. Szkolna 3</t>
  </si>
  <si>
    <t>brak</t>
  </si>
  <si>
    <t>ul. Krobska 45a</t>
  </si>
  <si>
    <t>braK</t>
  </si>
  <si>
    <t>Kościuszki 8</t>
  </si>
  <si>
    <t>cegła ceramiczna</t>
  </si>
  <si>
    <t>XIX/XX</t>
  </si>
  <si>
    <t>ul. Szkolna 6</t>
  </si>
  <si>
    <t>ul. Szkolna 8</t>
  </si>
  <si>
    <t>cegła</t>
  </si>
  <si>
    <t>żelbeton</t>
  </si>
  <si>
    <t>-</t>
  </si>
  <si>
    <t>hydranty, gaśnice p.poż</t>
  </si>
  <si>
    <t>alarm</t>
  </si>
  <si>
    <t>SP w Poniecu</t>
  </si>
  <si>
    <t>ul. Krobska 16</t>
  </si>
  <si>
    <t>podwójne zamki w drzwiach wejściowych</t>
  </si>
  <si>
    <t>ul. Szkolna 7</t>
  </si>
  <si>
    <t>Sarbinowo 31</t>
  </si>
  <si>
    <t>Żytowiecko 46</t>
  </si>
  <si>
    <t>automatycznie uruchamiana klapa dymowa</t>
  </si>
  <si>
    <t>4 gaśnice 2 hydranty wewnętrzne</t>
  </si>
  <si>
    <t>Przedszkole  Łęka Wielka</t>
  </si>
  <si>
    <t>1 gaśnica</t>
  </si>
  <si>
    <t>ul. Szkolna 9</t>
  </si>
  <si>
    <t>hydranty i gaśnice</t>
  </si>
  <si>
    <t>alarm i monitoring</t>
  </si>
  <si>
    <t>drewno: krokwiowo-płatwiowa</t>
  </si>
  <si>
    <t>brak daty</t>
  </si>
  <si>
    <t>hydranty, gaśnice p.poż, czujniki oddymiania</t>
  </si>
  <si>
    <t>ul. Kościuszki 7</t>
  </si>
  <si>
    <t>system p.poż</t>
  </si>
  <si>
    <t>Przedszkole w Poniecu</t>
  </si>
  <si>
    <t>64-126</t>
  </si>
  <si>
    <t>Sarbinowo</t>
  </si>
  <si>
    <t>altana drewniana</t>
  </si>
  <si>
    <t>Lp</t>
  </si>
  <si>
    <t>Marka, typ, model</t>
  </si>
  <si>
    <t>Nr rejestr.</t>
  </si>
  <si>
    <t>Rok produkcji</t>
  </si>
  <si>
    <t>Rodzaj pojazdu</t>
  </si>
  <si>
    <t>Pojemność/ Ładowność</t>
  </si>
  <si>
    <t>Liczba miejsc</t>
  </si>
  <si>
    <t>właściciel</t>
  </si>
  <si>
    <t>zakres ubezpieczenia</t>
  </si>
  <si>
    <t>FSC Starachowice Star 244L</t>
  </si>
  <si>
    <t>LEC 527R</t>
  </si>
  <si>
    <t>specjalny pożarniczy</t>
  </si>
  <si>
    <t>Urząd Miejski w Poniecu, ul. Rynek 24, 64-125 Poniec</t>
  </si>
  <si>
    <t>01630</t>
  </si>
  <si>
    <t>OC, NNW</t>
  </si>
  <si>
    <t>FS Lublin Żuk A15C</t>
  </si>
  <si>
    <t>Jelcz 022R</t>
  </si>
  <si>
    <t>OSP Poniec, ul. Szkolna 3,  64-125 Poniec</t>
  </si>
  <si>
    <t>SUSP142CJW0000066</t>
  </si>
  <si>
    <t>KosiarkaVT 155</t>
  </si>
  <si>
    <t>----</t>
  </si>
  <si>
    <t>kosiarka</t>
  </si>
  <si>
    <t xml:space="preserve">Ford Transit 350M </t>
  </si>
  <si>
    <t>WF0LXXBDFL5K73635</t>
  </si>
  <si>
    <t xml:space="preserve">OC, AC, NNW </t>
  </si>
  <si>
    <t>Ursus Ostrówek K162 Koparko - Ładowarka</t>
  </si>
  <si>
    <t>PGS JS80</t>
  </si>
  <si>
    <t>ciągnik rolniczy</t>
  </si>
  <si>
    <t>GZWiK,  Drzewce 48, 64-125 Poniec</t>
  </si>
  <si>
    <t>459477</t>
  </si>
  <si>
    <t>Ursus C-355</t>
  </si>
  <si>
    <t>PGS C313</t>
  </si>
  <si>
    <t>182803</t>
  </si>
  <si>
    <t>Ursus 4512</t>
  </si>
  <si>
    <t>PGS C106</t>
  </si>
  <si>
    <t>P002392U</t>
  </si>
  <si>
    <t>Stal D45VM</t>
  </si>
  <si>
    <t>PGS N100</t>
  </si>
  <si>
    <t>przyczepa</t>
  </si>
  <si>
    <t>983</t>
  </si>
  <si>
    <t>OC</t>
  </si>
  <si>
    <t>Meprozet T-527/1</t>
  </si>
  <si>
    <t>przyczepa asenizacyjna</t>
  </si>
  <si>
    <t>1642</t>
  </si>
  <si>
    <t>SAM PD1</t>
  </si>
  <si>
    <t>PGS006050214</t>
  </si>
  <si>
    <t>Kościan CB7.3W</t>
  </si>
  <si>
    <t xml:space="preserve">Peugeot Expert 1.9 D </t>
  </si>
  <si>
    <t>ciężarowy</t>
  </si>
  <si>
    <t>VF3222DB212223299</t>
  </si>
  <si>
    <t>PGSNT26</t>
  </si>
  <si>
    <t>90904706</t>
  </si>
  <si>
    <t>OC,NNW</t>
  </si>
  <si>
    <t>Kosiarka bijakowa</t>
  </si>
  <si>
    <t>wolnobieżne</t>
  </si>
  <si>
    <t>PGSPW74</t>
  </si>
  <si>
    <t>WDB9026621R332383</t>
  </si>
  <si>
    <t>Zamiatarka Agata</t>
  </si>
  <si>
    <t>Renault Mascott 150.65</t>
  </si>
  <si>
    <t>PGS70KJ</t>
  </si>
  <si>
    <t>VF652AFA000059370</t>
  </si>
  <si>
    <t>koparko-ładowarka</t>
  </si>
  <si>
    <t>OC, AC, NNW</t>
  </si>
  <si>
    <t>Volkswagen T6 Kombi 3,400</t>
  </si>
  <si>
    <t>PGS20200</t>
  </si>
  <si>
    <t>Nazwa</t>
  </si>
  <si>
    <t>Miejsce użytkowania</t>
  </si>
  <si>
    <t xml:space="preserve">Wiata autobusowa Dzięczyna </t>
  </si>
  <si>
    <t xml:space="preserve">Wiata autobusowa </t>
  </si>
  <si>
    <t xml:space="preserve">ul.Bojanowska Poniec </t>
  </si>
  <si>
    <t>drewniana-krokwiowa</t>
  </si>
  <si>
    <t>Peugeot Boxer 2.0 HDI</t>
  </si>
  <si>
    <t xml:space="preserve"> Bielarus 952</t>
  </si>
  <si>
    <t>naczepa asenizacyjna</t>
  </si>
  <si>
    <t>Miechcin</t>
  </si>
  <si>
    <t>drewniany</t>
  </si>
  <si>
    <t>drewno, płyty gipsowe</t>
  </si>
  <si>
    <t>ul. Szkolna (boisko, ORLIK)</t>
  </si>
  <si>
    <t>Zawada</t>
  </si>
  <si>
    <t>2015-2017</t>
  </si>
  <si>
    <t>Śmiłowo</t>
  </si>
  <si>
    <t>Grodzisko</t>
  </si>
  <si>
    <t>Drzewce (obok posesji p.Jaróżka)</t>
  </si>
  <si>
    <t>Kopanie</t>
  </si>
  <si>
    <t>Włostki</t>
  </si>
  <si>
    <t>Przystanek autobusowy Dzięczyna</t>
  </si>
  <si>
    <t>Dzięczyna (przy szkole)</t>
  </si>
  <si>
    <t>Przystanek autobusowy Janiszewo</t>
  </si>
  <si>
    <t>Przystanek autobusowy Szurkowo</t>
  </si>
  <si>
    <t>Szurkowo</t>
  </si>
  <si>
    <t>Wiata autobusowa Bączylas</t>
  </si>
  <si>
    <t>Bączylas</t>
  </si>
  <si>
    <t>Wiata autobusowa Bogdanki</t>
  </si>
  <si>
    <t>Wiata autobusowa Czarkowo</t>
  </si>
  <si>
    <t>Wiata autobusowa Drzewce</t>
  </si>
  <si>
    <t>Drzewce (przy OSP)</t>
  </si>
  <si>
    <t>Drzewce (przy hydroforni)</t>
  </si>
  <si>
    <t>Dzięczyna przy PGR</t>
  </si>
  <si>
    <t>Wiata autobusowa Dzięczynka</t>
  </si>
  <si>
    <t>Dzięczynka</t>
  </si>
  <si>
    <t>Wiata autobusowa Grodzisko</t>
  </si>
  <si>
    <t>Wiata autobusowa Łęka Wielka</t>
  </si>
  <si>
    <t>Łęka Wielka (wieś)</t>
  </si>
  <si>
    <t>Łęka Wielka (skrzyżowanie)</t>
  </si>
  <si>
    <t>Łęka Wielka (Złociszewo)</t>
  </si>
  <si>
    <t>Wiata autobusowa Miechcin</t>
  </si>
  <si>
    <t>Miechcin (wieś)</t>
  </si>
  <si>
    <t>Miechcin (przy asfalcie)</t>
  </si>
  <si>
    <t>Wiata autobusowa Poniec</t>
  </si>
  <si>
    <t>Poniec ul.Krobska</t>
  </si>
  <si>
    <t>Poniec ul.Gostyńska</t>
  </si>
  <si>
    <t>Wiata autobusowa Retro</t>
  </si>
  <si>
    <t>Miasto Poniec</t>
  </si>
  <si>
    <t>Wiata autobusowa Rokosowo</t>
  </si>
  <si>
    <t>Rokosowo</t>
  </si>
  <si>
    <t>Rokosowo (przy skrzyżowaniu)</t>
  </si>
  <si>
    <t>Wiata autobusowa Sarbinowo</t>
  </si>
  <si>
    <t>Wiata autobusowa Szurkowo</t>
  </si>
  <si>
    <t>Wiata autobusowa Śmiłowo</t>
  </si>
  <si>
    <t>Wiata autobusowa Teodozewo</t>
  </si>
  <si>
    <t>Wiata autobusowa Żytowiecko</t>
  </si>
  <si>
    <t>Wiata przystankowa</t>
  </si>
  <si>
    <t>Wiata przystankowa 3,06 m</t>
  </si>
  <si>
    <t>Wiata przystankowa 3,81 m</t>
  </si>
  <si>
    <t>Wiata przystankowa WP3222LT</t>
  </si>
  <si>
    <t>Wiata przystankowa WP4222LT</t>
  </si>
  <si>
    <t>Waszkowo</t>
  </si>
  <si>
    <t>Wiata autobusowa</t>
  </si>
  <si>
    <t>Franciszkowo</t>
  </si>
  <si>
    <t>SUMA</t>
  </si>
  <si>
    <t>metalowa</t>
  </si>
  <si>
    <t>płytaobornicka</t>
  </si>
  <si>
    <t>trudnopalne</t>
  </si>
  <si>
    <t>gaśnice, hydranty, plany ewakuzacyjne, instalacja odgromowa</t>
  </si>
  <si>
    <t>blacha</t>
  </si>
  <si>
    <t>niepalne</t>
  </si>
  <si>
    <t>łatwopalne</t>
  </si>
  <si>
    <t>alarm antywłamaniowy z funkcja powiadamiania 3 telefonów, monitoring</t>
  </si>
  <si>
    <t>SP w Żytowiecku</t>
  </si>
  <si>
    <t xml:space="preserve">Kamera GoPro HD Hero4 Silver </t>
  </si>
  <si>
    <t>RTY-66</t>
  </si>
  <si>
    <t>24.05.2016</t>
  </si>
  <si>
    <t>SUAJNC00LKS003908</t>
  </si>
  <si>
    <t>SXE1P202DGS003744</t>
  </si>
  <si>
    <t>przyczepa lekka</t>
  </si>
  <si>
    <t>Neptun Remorque 1</t>
  </si>
  <si>
    <t>OC, NW</t>
  </si>
  <si>
    <t>Meprozet Kościan</t>
  </si>
  <si>
    <t>MEP 173764005</t>
  </si>
  <si>
    <t>RAZEM</t>
  </si>
  <si>
    <t>monitor AOC 19 i 960 SRDA</t>
  </si>
  <si>
    <t>SKE-132</t>
  </si>
  <si>
    <t>29-11-2018</t>
  </si>
  <si>
    <t>Monitor Eboard VD-6510T</t>
  </si>
  <si>
    <t>17-08-2018</t>
  </si>
  <si>
    <t>SKE-133</t>
  </si>
  <si>
    <t>SKE-134</t>
  </si>
  <si>
    <t>SKE-135</t>
  </si>
  <si>
    <t>SKE-136</t>
  </si>
  <si>
    <t>Monitor Eboard VD-7510T</t>
  </si>
  <si>
    <t>12-12-2018</t>
  </si>
  <si>
    <t>komputer poleasingowy Dell</t>
  </si>
  <si>
    <t>15-02-2019</t>
  </si>
  <si>
    <t>Mobilna tablica interaktywna GEOMAX</t>
  </si>
  <si>
    <t>Mobilna tablica interaktywna GEOMAX (2szt)</t>
  </si>
  <si>
    <t>166, 170</t>
  </si>
  <si>
    <t>20-05-2016</t>
  </si>
  <si>
    <t>Szkoła Podstawowa w Poniecu</t>
  </si>
  <si>
    <t>tablica interaktywna VD6510T</t>
  </si>
  <si>
    <t>21-08-2019</t>
  </si>
  <si>
    <t>SP.A/KI-W-99</t>
  </si>
  <si>
    <t>tablica interaktywna VD7510T</t>
  </si>
  <si>
    <t>SP.A/KI-W-100</t>
  </si>
  <si>
    <t>Komputer biurowy</t>
  </si>
  <si>
    <t>Monitor LD LED</t>
  </si>
  <si>
    <t>Urządzenie do backupu danych ZYXELL</t>
  </si>
  <si>
    <t>GZOS/KI/IW/24</t>
  </si>
  <si>
    <t>11.03.2014</t>
  </si>
  <si>
    <t>Drukarka HP Laser</t>
  </si>
  <si>
    <t>GZOS/KI/IW/25</t>
  </si>
  <si>
    <t>24.10.2014</t>
  </si>
  <si>
    <t>GZOS/KI/IW/27</t>
  </si>
  <si>
    <t>10.08.2015</t>
  </si>
  <si>
    <t>Zasilacz</t>
  </si>
  <si>
    <t>GZOS/KI/IW/31</t>
  </si>
  <si>
    <t>27.12.2016</t>
  </si>
  <si>
    <t>Drukarka Laserowa</t>
  </si>
  <si>
    <t>GZOS/KI/IW/32</t>
  </si>
  <si>
    <t>30.08.2017</t>
  </si>
  <si>
    <t>Niszczarka HSM</t>
  </si>
  <si>
    <t>GZOS/KI/IW/36</t>
  </si>
  <si>
    <t>30.08.2016</t>
  </si>
  <si>
    <t>Telefax</t>
  </si>
  <si>
    <t>GZOS/KI/IW/37</t>
  </si>
  <si>
    <t>GZOS/KI/IW/40</t>
  </si>
  <si>
    <t>15.11.2018</t>
  </si>
  <si>
    <t>GZOS/KI/IW/43</t>
  </si>
  <si>
    <t>21.12.2018</t>
  </si>
  <si>
    <t>Zestaw komputerowy (serwer)</t>
  </si>
  <si>
    <t>Zestaw komputerowy (MPiPS)</t>
  </si>
  <si>
    <t>85/491/2016</t>
  </si>
  <si>
    <t>Terminal Mobilny Z MPiP</t>
  </si>
  <si>
    <t>30.12.2014</t>
  </si>
  <si>
    <t>86/491/2016</t>
  </si>
  <si>
    <t>165/457/2018</t>
  </si>
  <si>
    <t>Notebook Dell 7240 z dyskiem SSD 120 GB</t>
  </si>
  <si>
    <t>10.12.2018</t>
  </si>
  <si>
    <t>17.12.2018</t>
  </si>
  <si>
    <t>Komputer PC 700gl z dyskiem SSD 120 GB AB</t>
  </si>
  <si>
    <t>129/487/2019</t>
  </si>
  <si>
    <t>Notebook Asus Vivobook X705UA-Bx200t</t>
  </si>
  <si>
    <t>26.03.2019</t>
  </si>
  <si>
    <t>168/803/2018</t>
  </si>
  <si>
    <t>Drukarka Brother MFC-T910W</t>
  </si>
  <si>
    <t>128/803/2019</t>
  </si>
  <si>
    <t>Drukarka Brother DCP-1510E</t>
  </si>
  <si>
    <t>131/805/2019</t>
  </si>
  <si>
    <t>projektor ViewSonic PA502XP</t>
  </si>
  <si>
    <t>132/805/2019</t>
  </si>
  <si>
    <t>TV telewizor LG 55" LED 4K</t>
  </si>
  <si>
    <t>01.04.2019</t>
  </si>
  <si>
    <t>167/4887/2018</t>
  </si>
  <si>
    <t xml:space="preserve">Komputer Lenovo </t>
  </si>
  <si>
    <t>013/17/2018</t>
  </si>
  <si>
    <t>05.12.2018</t>
  </si>
  <si>
    <t>Tablet Samsung T580 (17 szt)</t>
  </si>
  <si>
    <t>013/72/2018</t>
  </si>
  <si>
    <t>20.12.2018</t>
  </si>
  <si>
    <t>Aparat cyfrowy CANON A1100</t>
  </si>
  <si>
    <t>Import_2590</t>
  </si>
  <si>
    <t>02.12.2018</t>
  </si>
  <si>
    <t>Kamera IP Dahua</t>
  </si>
  <si>
    <t>13/18/2018</t>
  </si>
  <si>
    <t>Apple iPhone X 64 GB Space Grey</t>
  </si>
  <si>
    <t>Nr ser.354859093874882</t>
  </si>
  <si>
    <t>25.10.2018</t>
  </si>
  <si>
    <t>osobowy do przewozu osób niepełnosprawnych</t>
  </si>
  <si>
    <t>moc [kW]</t>
  </si>
  <si>
    <t>pierwsza. Rej.</t>
  </si>
  <si>
    <t>WV2ZZZ7HZHH025221</t>
  </si>
  <si>
    <t>Gmina Poniec</t>
  </si>
  <si>
    <t>ładowność [kg]</t>
  </si>
  <si>
    <t>PGS50AT</t>
  </si>
  <si>
    <t>2402</t>
  </si>
  <si>
    <t>0</t>
  </si>
  <si>
    <t>66,2</t>
  </si>
  <si>
    <t>MAN TGM L.2007.46.010</t>
  </si>
  <si>
    <t>PGS27998</t>
  </si>
  <si>
    <t>specjalny, pożarniczy</t>
  </si>
  <si>
    <t>WMAN38ZZ6JY369111</t>
  </si>
  <si>
    <t>880</t>
  </si>
  <si>
    <t>1010</t>
  </si>
  <si>
    <t>1905</t>
  </si>
  <si>
    <t>2500</t>
  </si>
  <si>
    <t>11500</t>
  </si>
  <si>
    <t>3120</t>
  </si>
  <si>
    <t>1360</t>
  </si>
  <si>
    <t>1997</t>
  </si>
  <si>
    <t>4750</t>
  </si>
  <si>
    <t>12000</t>
  </si>
  <si>
    <t>3860</t>
  </si>
  <si>
    <t>2120</t>
  </si>
  <si>
    <t>3500</t>
  </si>
  <si>
    <t>6842</t>
  </si>
  <si>
    <t>PGSU227</t>
  </si>
  <si>
    <t>51,5</t>
  </si>
  <si>
    <t>papoa</t>
  </si>
  <si>
    <t>2017/18</t>
  </si>
  <si>
    <t>ksiązka obiektu [T/N]</t>
  </si>
  <si>
    <t>ceramiczna, drewniana, wielospadowa</t>
  </si>
  <si>
    <t>PGSXG44</t>
  </si>
  <si>
    <t>62</t>
  </si>
  <si>
    <t>VF3ZBAMNB17525950</t>
  </si>
  <si>
    <t>Gminne Centrum Kultury, Sportu, Turystyki i Rekreacji</t>
  </si>
  <si>
    <t>Laptop Lenowo</t>
  </si>
  <si>
    <t>blchodachówka</t>
  </si>
  <si>
    <t>2+lokal użytkowy</t>
  </si>
  <si>
    <t>betonowa</t>
  </si>
  <si>
    <t>4000</t>
  </si>
  <si>
    <t>zabezpieczenia przecikradzieżowe</t>
  </si>
  <si>
    <t>gaśnice, hydranty, plany ewakuacyjne, instalacja odgromowa</t>
  </si>
  <si>
    <t>PGS73SP</t>
  </si>
  <si>
    <t>2148</t>
  </si>
  <si>
    <t>Dressta 9.50M koparko-ładowakra</t>
  </si>
  <si>
    <t>PGS6F87</t>
  </si>
  <si>
    <t>38,2</t>
  </si>
  <si>
    <t>LSP9434</t>
  </si>
  <si>
    <t>przyczepa ciężarowa rolnicza (przewóz wody)</t>
  </si>
  <si>
    <t>51</t>
  </si>
  <si>
    <t>PGS96SW</t>
  </si>
  <si>
    <t>przyczepa cięzarowa rolnicza</t>
  </si>
  <si>
    <t>PGSA400</t>
  </si>
  <si>
    <t>80</t>
  </si>
  <si>
    <t>Mercedes-Benz Sprinter 211 CDI</t>
  </si>
  <si>
    <t>OC, AC, NW</t>
  </si>
  <si>
    <t>OC, AC, NNW, Ass</t>
  </si>
  <si>
    <t>GZOS/KI/IW/29</t>
  </si>
  <si>
    <t>Skaner Epson</t>
  </si>
  <si>
    <t>GZOS/KI/IW/49</t>
  </si>
  <si>
    <t>14-05-2019</t>
  </si>
  <si>
    <t>Projektor multimedialny</t>
  </si>
  <si>
    <t>Komputer</t>
  </si>
  <si>
    <t>18-06-2019</t>
  </si>
  <si>
    <t>05-11-2019</t>
  </si>
  <si>
    <t>1/22</t>
  </si>
  <si>
    <t>1/23</t>
  </si>
  <si>
    <t>1/24</t>
  </si>
  <si>
    <t>Komputer PC DELL 3020</t>
  </si>
  <si>
    <t>27-09-2019</t>
  </si>
  <si>
    <t>134/487/20119</t>
  </si>
  <si>
    <t>Niszczarka HSM Shredstar</t>
  </si>
  <si>
    <t>27-12-2016</t>
  </si>
  <si>
    <t>71/803/2016</t>
  </si>
  <si>
    <t>Drukarka Lexmark</t>
  </si>
  <si>
    <t>26-08-2019</t>
  </si>
  <si>
    <t>133/803/2019</t>
  </si>
  <si>
    <t>Kserokopiarka TOSHIBA e-s 255</t>
  </si>
  <si>
    <t>31-03-2016</t>
  </si>
  <si>
    <t>17/803/2016</t>
  </si>
  <si>
    <t>135/803/2019</t>
  </si>
  <si>
    <t>Komputer Serweri3;4GBRAM</t>
  </si>
  <si>
    <t>Projektor Epson EB-41</t>
  </si>
  <si>
    <t>SP.A/KI-W-104</t>
  </si>
  <si>
    <t>Komputer Optiplex</t>
  </si>
  <si>
    <t>SP.A/KI-W-105</t>
  </si>
  <si>
    <t>12-09-2019</t>
  </si>
  <si>
    <t>Roboty Edukacyjne Lego 2 szt.</t>
  </si>
  <si>
    <t>SP.A/KI-W-106</t>
  </si>
  <si>
    <t>26-09-2019</t>
  </si>
  <si>
    <t>Projektor Epson EHTW650</t>
  </si>
  <si>
    <t>29-11-2019</t>
  </si>
  <si>
    <t>Laptop Dell Latitiude E 6430 - 11 szt.</t>
  </si>
  <si>
    <t>SP.A/KI-W-109</t>
  </si>
  <si>
    <t>SP.A/KI-W-108</t>
  </si>
  <si>
    <t>11-12-2019</t>
  </si>
  <si>
    <t>Tablet</t>
  </si>
  <si>
    <t>SP.A/KI-W-110</t>
  </si>
  <si>
    <t>27-12-2019</t>
  </si>
  <si>
    <t>Robot do nauki programowania</t>
  </si>
  <si>
    <t>SP.A/KI-W-111</t>
  </si>
  <si>
    <t>12-03-2020</t>
  </si>
  <si>
    <t>Komputer 9020</t>
  </si>
  <si>
    <t>SP.A/KI-W-39</t>
  </si>
  <si>
    <t>SP.A/KI-W-40</t>
  </si>
  <si>
    <t>Monitor Eboard VD7520</t>
  </si>
  <si>
    <t>21-02-2020</t>
  </si>
  <si>
    <t>SP.B/KI-W-176</t>
  </si>
  <si>
    <t>SP.B/KI-W-177</t>
  </si>
  <si>
    <t>Apple Iphone</t>
  </si>
  <si>
    <t>Laptop Lenovo 15</t>
  </si>
  <si>
    <t>06-04-2020</t>
  </si>
  <si>
    <t>013/1/2020</t>
  </si>
  <si>
    <t>05-12-2018</t>
  </si>
  <si>
    <t>15-12-2018</t>
  </si>
  <si>
    <t>16-01-2019</t>
  </si>
  <si>
    <t>PS/ŁW/KIW/21/18</t>
  </si>
  <si>
    <t>PS/ŁW/KIW/22/19</t>
  </si>
  <si>
    <t>Komputer Dell Core i3</t>
  </si>
  <si>
    <t>SKE-137</t>
  </si>
  <si>
    <t>09-04-2019</t>
  </si>
  <si>
    <t>Komputer Lenovo T440</t>
  </si>
  <si>
    <t>SKE-138</t>
  </si>
  <si>
    <t>SKE-139</t>
  </si>
  <si>
    <t>SKE-140</t>
  </si>
  <si>
    <t>SKE-141</t>
  </si>
  <si>
    <t>SKE-142</t>
  </si>
  <si>
    <t>SKE-143</t>
  </si>
  <si>
    <t>SKE-144</t>
  </si>
  <si>
    <t>SKE-145</t>
  </si>
  <si>
    <t>SKE-146</t>
  </si>
  <si>
    <t>SKE-147</t>
  </si>
  <si>
    <t>SKE-148</t>
  </si>
  <si>
    <t>SKE-149</t>
  </si>
  <si>
    <t>25-07-2019</t>
  </si>
  <si>
    <t>Router Wifi</t>
  </si>
  <si>
    <t>05-08-2019</t>
  </si>
  <si>
    <t>Robot edukacyjny</t>
  </si>
  <si>
    <t>Karta graficzna</t>
  </si>
  <si>
    <t>02-10-2019</t>
  </si>
  <si>
    <t>Switch&amp;port</t>
  </si>
  <si>
    <t>Monitor Eboard VD6520T</t>
  </si>
  <si>
    <t>19-12-2019</t>
  </si>
  <si>
    <t>Laptop Lenovo</t>
  </si>
  <si>
    <t>22-01-2020</t>
  </si>
  <si>
    <t>02-03-2020</t>
  </si>
  <si>
    <t>Monitor Eboard VD6520T 2 szt.</t>
  </si>
  <si>
    <t>Drukarka Canon</t>
  </si>
  <si>
    <t>04-03-2020</t>
  </si>
  <si>
    <t>06-03-2020</t>
  </si>
  <si>
    <t>komputer poleasingowy Dell 2 szt.</t>
  </si>
  <si>
    <t>Monitor Eboard VD6510T 3 szt.</t>
  </si>
  <si>
    <t>GZOS/KI/IW/23</t>
  </si>
  <si>
    <t>LEO9777</t>
  </si>
  <si>
    <t>Żytowiecko 47</t>
  </si>
  <si>
    <t>Przedszkole Poniec</t>
  </si>
  <si>
    <t>GCK</t>
  </si>
  <si>
    <t>SP Żytowiecko</t>
  </si>
  <si>
    <t>Gminny Zespół Obsługi Szkół</t>
  </si>
  <si>
    <t>ZGKiM</t>
  </si>
  <si>
    <t>Fiat Ducato</t>
  </si>
  <si>
    <t>PGS46219</t>
  </si>
  <si>
    <t>ZFA25000002272483</t>
  </si>
  <si>
    <t>GZWiK Drzewce</t>
  </si>
  <si>
    <t>wyrównany</t>
  </si>
  <si>
    <t>gr 3 do 8</t>
  </si>
  <si>
    <t>wyposazenie</t>
  </si>
  <si>
    <t>budowle</t>
  </si>
  <si>
    <t xml:space="preserve">OPS </t>
  </si>
  <si>
    <t>UM</t>
  </si>
  <si>
    <t>Przedszkole Łęka</t>
  </si>
  <si>
    <t>Notebook Fujitsu</t>
  </si>
  <si>
    <t>Notebook HP</t>
  </si>
  <si>
    <t>29-10-2020</t>
  </si>
  <si>
    <t>16-11-2020</t>
  </si>
  <si>
    <t>147/487/2020</t>
  </si>
  <si>
    <t>152/487/2020</t>
  </si>
  <si>
    <t>153/487/2020</t>
  </si>
  <si>
    <t>154/487/2020</t>
  </si>
  <si>
    <t>155/487/2020</t>
  </si>
  <si>
    <t>Monitor (Uwertura N250)</t>
  </si>
  <si>
    <t>05-06-2020</t>
  </si>
  <si>
    <t>146/487/2020</t>
  </si>
  <si>
    <t>Zasilacz Ever UPS</t>
  </si>
  <si>
    <t>22-12-2020</t>
  </si>
  <si>
    <t>151/487/2020</t>
  </si>
  <si>
    <t>04-06-2020</t>
  </si>
  <si>
    <t>PS/ŁW/KIW/24/20</t>
  </si>
  <si>
    <t>Monitor interaktywny</t>
  </si>
  <si>
    <t>04-12-2020</t>
  </si>
  <si>
    <t>PS/ŁW/KIW/I/25/20</t>
  </si>
  <si>
    <t>GZOS/KI/IW/28</t>
  </si>
  <si>
    <t>Drukarka Smarttank</t>
  </si>
  <si>
    <t>06-07-2020</t>
  </si>
  <si>
    <t>GZOS/KI/IW/53</t>
  </si>
  <si>
    <t>Komputer przenośny Lenovo</t>
  </si>
  <si>
    <t>GZOS/KI/IW/54</t>
  </si>
  <si>
    <t>Telefon Samsung Galaxy A7</t>
  </si>
  <si>
    <t>16-02-2021</t>
  </si>
  <si>
    <t>GZOS/KI/IW/56</t>
  </si>
  <si>
    <t>13-10-2020</t>
  </si>
  <si>
    <t>1/26</t>
  </si>
  <si>
    <t>Sarbinowo 22b</t>
  </si>
  <si>
    <t>Beton komórkowy 24 cm</t>
  </si>
  <si>
    <t>Konstrukcja drewniana wiązany</t>
  </si>
  <si>
    <t>ZLI</t>
  </si>
  <si>
    <t>B.D</t>
  </si>
  <si>
    <t>suma ubezpieczenia AC 2021</t>
  </si>
  <si>
    <t>Jednostki Centralne Dell 3040 - 2 szt.</t>
  </si>
  <si>
    <t>09-11-2020</t>
  </si>
  <si>
    <t>SP.A/KI-W-115</t>
  </si>
  <si>
    <t>Monitor Eboard 7520TD</t>
  </si>
  <si>
    <t>10-12-2020</t>
  </si>
  <si>
    <t>SP.A/KI-W-117</t>
  </si>
  <si>
    <t>Laptop Dell Latitiude - 16 szt.</t>
  </si>
  <si>
    <t>11-12-2020</t>
  </si>
  <si>
    <t>SP.A/KI-W-118</t>
  </si>
  <si>
    <t>21-12-2020</t>
  </si>
  <si>
    <t>SP.A/KI-W-120</t>
  </si>
  <si>
    <t>Powiększalnik Prodigy Conenct 12 z bezprzewodową kamerą</t>
  </si>
  <si>
    <t>SP.C/KI-W-41</t>
  </si>
  <si>
    <t>SP.B/KI-W-180</t>
  </si>
  <si>
    <t>SP.B/KI-W-179</t>
  </si>
  <si>
    <t>24-11-2020</t>
  </si>
  <si>
    <t>SKE-150</t>
  </si>
  <si>
    <t>SKE-151</t>
  </si>
  <si>
    <t>Tablet graficzny Wacom - 6 szt.</t>
  </si>
  <si>
    <t>Komputer przenośny Lenovo - 3 szt.</t>
  </si>
  <si>
    <t>SKE-152</t>
  </si>
  <si>
    <t>SKE-153</t>
  </si>
  <si>
    <t>Router Wifi - 4 szt.</t>
  </si>
  <si>
    <t>Komputer stacjonarny Dell - 3 szt.</t>
  </si>
  <si>
    <t>Monitor Eboard</t>
  </si>
  <si>
    <t>14-12-2020</t>
  </si>
  <si>
    <t>SKE-154</t>
  </si>
  <si>
    <t>Monitor Eboard - 2 szt.</t>
  </si>
  <si>
    <t>Komputer Opsis - 2 szt.</t>
  </si>
  <si>
    <t>SKE-155</t>
  </si>
  <si>
    <t>Ekran 55(wirtualna gazetka)</t>
  </si>
  <si>
    <t>16-12-2020</t>
  </si>
  <si>
    <t>SKE-156</t>
  </si>
  <si>
    <t>SKE-159</t>
  </si>
  <si>
    <t>13-01-2021</t>
  </si>
  <si>
    <t>Odtwarzacz multimedialny</t>
  </si>
  <si>
    <t>SKE-157</t>
  </si>
  <si>
    <t>Samsung Galaxy S6</t>
  </si>
  <si>
    <t>28-12-2020</t>
  </si>
  <si>
    <t>SKE-158</t>
  </si>
  <si>
    <t>VIN</t>
  </si>
  <si>
    <t>18-11-2020</t>
  </si>
  <si>
    <t>Nr ser. SC02DCNZCML7H</t>
  </si>
  <si>
    <t>Nr ser. SF17DT0QJ0D93</t>
  </si>
  <si>
    <t>Nr. ser. SF17DT0QM0D93</t>
  </si>
  <si>
    <t>01-06-2020</t>
  </si>
  <si>
    <t>07-09-2020</t>
  </si>
  <si>
    <t>12-04-2021</t>
  </si>
  <si>
    <t>Nr ser. SDNPDT0250D95</t>
  </si>
  <si>
    <t>Nr ser. SC7CDD6B2N73F</t>
  </si>
  <si>
    <t>013/8/2020</t>
  </si>
  <si>
    <t>013/14/2020</t>
  </si>
  <si>
    <t>Nr ser. SFVFF34TLQ05D</t>
  </si>
  <si>
    <t>OSiR</t>
  </si>
  <si>
    <t>Komputer przenośny Lenovo G50-70 i3-4005U</t>
  </si>
  <si>
    <t>12-11-2015</t>
  </si>
  <si>
    <t>013/193/2015</t>
  </si>
  <si>
    <t>Ośrodek Sportu i Rekreacji w Poniecu</t>
  </si>
  <si>
    <t>Komputer przenośny Lenovo G50-80 i5-4005U</t>
  </si>
  <si>
    <t>013/194/2015</t>
  </si>
  <si>
    <t>Aparat cyfrowy fotograficzny Canon PowerShot SX530</t>
  </si>
  <si>
    <t>013/202/2015</t>
  </si>
  <si>
    <t>Szkolna 8a</t>
  </si>
  <si>
    <t>betonowe</t>
  </si>
  <si>
    <t>wiązardeskowy</t>
  </si>
  <si>
    <t>papa termozgrzewalna</t>
  </si>
  <si>
    <t>D</t>
  </si>
  <si>
    <t>E</t>
  </si>
  <si>
    <t>Ośrodek Sportu i Rekreacji w Poniecu sp z o.o.</t>
  </si>
  <si>
    <t>Gostyńska</t>
  </si>
  <si>
    <t>drewniane</t>
  </si>
  <si>
    <t xml:space="preserve">Poz. 25 początek okresu ubezpieczenia 28.07.2021r. 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</si>
</sst>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\ &quot;zł&quot;_-;\-* #,##0\ &quot;zł&quot;_-;_-* &quot;-&quot;??\ &quot;zł&quot;_-;_-@_-"/>
  </numFmts>
  <fonts count="2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"/>
      <charset val="238"/>
    </font>
    <font>
      <sz val="8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3" fillId="0" borderId="0"/>
    <xf numFmtId="0" fontId="6" fillId="0" borderId="0"/>
    <xf numFmtId="44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/>
    </xf>
    <xf numFmtId="0" fontId="8" fillId="0" borderId="0" xfId="2" applyFont="1"/>
    <xf numFmtId="0" fontId="9" fillId="2" borderId="1" xfId="2" applyFont="1" applyFill="1" applyBorder="1" applyAlignment="1">
      <alignment horizontal="center" vertical="center" wrapText="1"/>
    </xf>
    <xf numFmtId="2" fontId="9" fillId="2" borderId="1" xfId="2" applyNumberFormat="1" applyFont="1" applyFill="1" applyBorder="1" applyAlignment="1">
      <alignment horizontal="center" vertical="center" wrapText="1"/>
    </xf>
    <xf numFmtId="0" fontId="6" fillId="0" borderId="0" xfId="2" applyAlignment="1">
      <alignment wrapText="1"/>
    </xf>
    <xf numFmtId="0" fontId="10" fillId="2" borderId="1" xfId="2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center"/>
    </xf>
    <xf numFmtId="0" fontId="6" fillId="0" borderId="0" xfId="2"/>
    <xf numFmtId="0" fontId="6" fillId="0" borderId="0" xfId="2" applyBorder="1" applyAlignment="1">
      <alignment horizontal="center" vertical="center"/>
    </xf>
    <xf numFmtId="2" fontId="6" fillId="0" borderId="0" xfId="2" applyNumberFormat="1" applyBorder="1" applyAlignment="1">
      <alignment horizontal="center" vertical="center"/>
    </xf>
    <xf numFmtId="0" fontId="6" fillId="0" borderId="0" xfId="2" applyFont="1" applyFill="1"/>
    <xf numFmtId="164" fontId="6" fillId="0" borderId="0" xfId="2" applyNumberFormat="1" applyFont="1" applyFill="1"/>
    <xf numFmtId="0" fontId="6" fillId="0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Alignment="1">
      <alignment horizontal="center"/>
    </xf>
    <xf numFmtId="0" fontId="13" fillId="0" borderId="0" xfId="1"/>
    <xf numFmtId="0" fontId="13" fillId="0" borderId="0" xfId="1" applyAlignment="1">
      <alignment horizontal="center"/>
    </xf>
    <xf numFmtId="0" fontId="15" fillId="2" borderId="1" xfId="1" applyFont="1" applyFill="1" applyBorder="1" applyAlignment="1">
      <alignment horizontal="center" vertical="center" wrapText="1"/>
    </xf>
    <xf numFmtId="0" fontId="13" fillId="0" borderId="0" xfId="1" applyFill="1"/>
    <xf numFmtId="0" fontId="14" fillId="2" borderId="1" xfId="0" applyFont="1" applyFill="1" applyBorder="1" applyAlignment="1">
      <alignment horizontal="center" vertical="center"/>
    </xf>
    <xf numFmtId="0" fontId="13" fillId="0" borderId="0" xfId="1" applyFill="1" applyAlignment="1">
      <alignment horizontal="center"/>
    </xf>
    <xf numFmtId="0" fontId="13" fillId="0" borderId="0" xfId="1" applyBorder="1"/>
    <xf numFmtId="0" fontId="13" fillId="0" borderId="0" xfId="1" applyFill="1" applyBorder="1"/>
    <xf numFmtId="164" fontId="0" fillId="0" borderId="0" xfId="0" applyNumberFormat="1"/>
    <xf numFmtId="164" fontId="11" fillId="0" borderId="0" xfId="2" applyNumberFormat="1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65" fontId="17" fillId="0" borderId="1" xfId="3" applyNumberFormat="1" applyFont="1" applyFill="1" applyBorder="1" applyAlignment="1">
      <alignment horizontal="right" vertical="center"/>
    </xf>
    <xf numFmtId="49" fontId="20" fillId="0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16" fillId="3" borderId="1" xfId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center" vertical="center" wrapText="1"/>
    </xf>
    <xf numFmtId="49" fontId="16" fillId="3" borderId="1" xfId="1" applyNumberFormat="1" applyFont="1" applyFill="1" applyBorder="1" applyAlignment="1">
      <alignment horizontal="center" vertical="center" wrapText="1"/>
    </xf>
    <xf numFmtId="0" fontId="13" fillId="3" borderId="0" xfId="1" applyFill="1" applyBorder="1"/>
    <xf numFmtId="0" fontId="13" fillId="3" borderId="0" xfId="1" applyFill="1"/>
    <xf numFmtId="0" fontId="16" fillId="3" borderId="1" xfId="1" applyFont="1" applyFill="1" applyBorder="1" applyAlignment="1">
      <alignment horizontal="center" vertical="center"/>
    </xf>
    <xf numFmtId="0" fontId="16" fillId="3" borderId="1" xfId="1" quotePrefix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/>
    </xf>
    <xf numFmtId="0" fontId="16" fillId="3" borderId="5" xfId="1" applyFont="1" applyFill="1" applyBorder="1" applyAlignment="1">
      <alignment horizontal="center" vertical="center" wrapText="1"/>
    </xf>
    <xf numFmtId="0" fontId="13" fillId="3" borderId="0" xfId="1" applyFill="1" applyBorder="1" applyAlignment="1">
      <alignment horizontal="center" wrapText="1"/>
    </xf>
    <xf numFmtId="0" fontId="13" fillId="3" borderId="0" xfId="1" applyFill="1" applyAlignment="1">
      <alignment horizontal="center" wrapText="1"/>
    </xf>
    <xf numFmtId="49" fontId="16" fillId="3" borderId="1" xfId="1" quotePrefix="1" applyNumberFormat="1" applyFont="1" applyFill="1" applyBorder="1" applyAlignment="1">
      <alignment horizontal="center" vertical="center" wrapText="1"/>
    </xf>
    <xf numFmtId="44" fontId="21" fillId="3" borderId="1" xfId="3" applyFont="1" applyFill="1" applyBorder="1"/>
    <xf numFmtId="44" fontId="23" fillId="3" borderId="1" xfId="3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164" fontId="23" fillId="3" borderId="1" xfId="1" applyNumberFormat="1" applyFont="1" applyFill="1" applyBorder="1" applyAlignment="1">
      <alignment horizontal="center" vertical="center" wrapText="1"/>
    </xf>
    <xf numFmtId="164" fontId="23" fillId="3" borderId="1" xfId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44" fontId="16" fillId="3" borderId="1" xfId="3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2" fontId="11" fillId="3" borderId="1" xfId="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164" fontId="6" fillId="3" borderId="0" xfId="2" applyNumberFormat="1" applyFont="1" applyFill="1"/>
    <xf numFmtId="0" fontId="6" fillId="3" borderId="1" xfId="2" applyFont="1" applyFill="1" applyBorder="1"/>
    <xf numFmtId="164" fontId="22" fillId="3" borderId="1" xfId="2" applyNumberFormat="1" applyFont="1" applyFill="1" applyBorder="1" applyAlignment="1">
      <alignment horizontal="center" vertical="center" wrapText="1"/>
    </xf>
    <xf numFmtId="164" fontId="22" fillId="3" borderId="1" xfId="2" applyNumberFormat="1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4" fontId="11" fillId="3" borderId="1" xfId="3" applyFont="1" applyFill="1" applyBorder="1" applyAlignment="1">
      <alignment horizontal="center" vertical="center" wrapText="1"/>
    </xf>
    <xf numFmtId="0" fontId="11" fillId="3" borderId="1" xfId="3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164" fontId="22" fillId="3" borderId="1" xfId="3" applyNumberFormat="1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" fillId="3" borderId="0" xfId="2" applyFont="1" applyFill="1"/>
    <xf numFmtId="164" fontId="1" fillId="3" borderId="0" xfId="2" applyNumberFormat="1" applyFont="1" applyFill="1"/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165" fontId="18" fillId="3" borderId="1" xfId="3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64" fontId="5" fillId="3" borderId="1" xfId="3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wrapText="1"/>
    </xf>
    <xf numFmtId="164" fontId="2" fillId="3" borderId="1" xfId="0" quotePrefix="1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center" vertical="center"/>
    </xf>
    <xf numFmtId="49" fontId="5" fillId="3" borderId="1" xfId="0" quotePrefix="1" applyNumberFormat="1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vertical="center"/>
    </xf>
    <xf numFmtId="14" fontId="16" fillId="3" borderId="1" xfId="1" applyNumberFormat="1" applyFont="1" applyFill="1" applyBorder="1" applyAlignment="1">
      <alignment horizontal="center" vertical="center"/>
    </xf>
    <xf numFmtId="164" fontId="16" fillId="3" borderId="1" xfId="3" applyNumberFormat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/>
    </xf>
    <xf numFmtId="49" fontId="16" fillId="3" borderId="0" xfId="1" applyNumberFormat="1" applyFont="1" applyFill="1" applyBorder="1" applyAlignment="1">
      <alignment horizontal="center" vertical="center" wrapText="1"/>
    </xf>
    <xf numFmtId="0" fontId="13" fillId="3" borderId="0" xfId="1" applyFill="1" applyAlignment="1">
      <alignment horizontal="center"/>
    </xf>
    <xf numFmtId="0" fontId="19" fillId="3" borderId="1" xfId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 vertical="center" wrapText="1"/>
    </xf>
    <xf numFmtId="164" fontId="19" fillId="3" borderId="1" xfId="1" applyNumberFormat="1" applyFont="1" applyFill="1" applyBorder="1" applyAlignment="1">
      <alignment horizontal="center"/>
    </xf>
    <xf numFmtId="0" fontId="13" fillId="0" borderId="0" xfId="1" applyFont="1" applyFill="1" applyAlignment="1">
      <alignment horizontal="center"/>
    </xf>
    <xf numFmtId="0" fontId="13" fillId="3" borderId="1" xfId="1" applyFill="1" applyBorder="1"/>
    <xf numFmtId="0" fontId="11" fillId="3" borderId="3" xfId="2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44" fontId="1" fillId="3" borderId="1" xfId="3" applyFont="1" applyFill="1" applyBorder="1"/>
    <xf numFmtId="0" fontId="0" fillId="0" borderId="1" xfId="0" applyBorder="1"/>
    <xf numFmtId="0" fontId="0" fillId="0" borderId="1" xfId="0" applyFill="1" applyBorder="1"/>
    <xf numFmtId="16" fontId="0" fillId="0" borderId="1" xfId="0" applyNumberFormat="1" applyBorder="1"/>
    <xf numFmtId="44" fontId="1" fillId="3" borderId="1" xfId="3" quotePrefix="1" applyFont="1" applyFill="1" applyBorder="1"/>
    <xf numFmtId="44" fontId="0" fillId="0" borderId="1" xfId="0" applyNumberFormat="1" applyBorder="1"/>
  </cellXfs>
  <cellStyles count="5">
    <cellStyle name="Normalny" xfId="0" builtinId="0"/>
    <cellStyle name="Normalny 2" xfId="1"/>
    <cellStyle name="Normalny 3" xfId="2"/>
    <cellStyle name="Normalny 4" xfId="4"/>
    <cellStyle name="Walutowy" xfId="3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2"/>
  <sheetViews>
    <sheetView zoomScale="110" zoomScaleNormal="110" workbookViewId="0">
      <pane ySplit="3" topLeftCell="A4" activePane="bottomLeft" state="frozen"/>
      <selection pane="bottomLeft" activeCell="M11" sqref="M11"/>
    </sheetView>
  </sheetViews>
  <sheetFormatPr defaultRowHeight="12.75"/>
  <cols>
    <col min="1" max="1" width="3.85546875" style="14" bestFit="1" customWidth="1"/>
    <col min="2" max="2" width="7.28515625" style="14" customWidth="1"/>
    <col min="3" max="3" width="10.28515625" style="14" bestFit="1" customWidth="1"/>
    <col min="4" max="4" width="17.42578125" style="14" customWidth="1"/>
    <col min="5" max="5" width="10.140625" style="15" customWidth="1"/>
    <col min="6" max="6" width="17.140625" style="14" customWidth="1"/>
    <col min="7" max="7" width="15.140625" style="14" customWidth="1"/>
    <col min="8" max="8" width="13.7109375" style="13" customWidth="1"/>
    <col min="9" max="9" width="10.5703125" style="13" customWidth="1"/>
    <col min="10" max="18" width="10.7109375" style="13" customWidth="1"/>
    <col min="19" max="19" width="31.85546875" style="13" customWidth="1"/>
    <col min="20" max="20" width="15.5703125" style="13" customWidth="1"/>
    <col min="21" max="21" width="14.85546875" style="13" hidden="1" customWidth="1"/>
    <col min="22" max="22" width="14.85546875" style="13" bestFit="1" customWidth="1"/>
    <col min="23" max="16384" width="9.140625" style="13"/>
  </cols>
  <sheetData>
    <row r="1" spans="1:22" s="7" customFormat="1" ht="15">
      <c r="A1" s="5"/>
      <c r="B1" s="132" t="s">
        <v>142</v>
      </c>
      <c r="C1" s="132"/>
      <c r="D1" s="132"/>
      <c r="E1" s="6"/>
      <c r="F1" s="132" t="s">
        <v>143</v>
      </c>
      <c r="G1" s="132"/>
      <c r="H1" s="13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2" s="10" customFormat="1" ht="45">
      <c r="A2" s="8" t="s">
        <v>144</v>
      </c>
      <c r="B2" s="8" t="s">
        <v>145</v>
      </c>
      <c r="C2" s="8" t="s">
        <v>146</v>
      </c>
      <c r="D2" s="8" t="s">
        <v>147</v>
      </c>
      <c r="E2" s="9" t="s">
        <v>148</v>
      </c>
      <c r="F2" s="8" t="s">
        <v>149</v>
      </c>
      <c r="G2" s="8" t="s">
        <v>150</v>
      </c>
      <c r="H2" s="8" t="s">
        <v>151</v>
      </c>
      <c r="I2" s="8" t="s">
        <v>152</v>
      </c>
      <c r="J2" s="8" t="s">
        <v>153</v>
      </c>
      <c r="K2" s="8" t="s">
        <v>154</v>
      </c>
      <c r="L2" s="8" t="s">
        <v>155</v>
      </c>
      <c r="M2" s="8" t="s">
        <v>561</v>
      </c>
      <c r="N2" s="8" t="s">
        <v>156</v>
      </c>
      <c r="O2" s="8" t="s">
        <v>157</v>
      </c>
      <c r="P2" s="8" t="s">
        <v>158</v>
      </c>
      <c r="Q2" s="8" t="s">
        <v>159</v>
      </c>
      <c r="R2" s="8" t="s">
        <v>550</v>
      </c>
      <c r="S2" s="8" t="s">
        <v>160</v>
      </c>
      <c r="T2" s="8" t="s">
        <v>161</v>
      </c>
    </row>
    <row r="3" spans="1:22">
      <c r="A3" s="11">
        <v>1</v>
      </c>
      <c r="B3" s="12">
        <v>2</v>
      </c>
      <c r="C3" s="11">
        <v>3</v>
      </c>
      <c r="D3" s="11">
        <v>4</v>
      </c>
      <c r="E3" s="11">
        <v>5</v>
      </c>
      <c r="F3" s="12">
        <v>6</v>
      </c>
      <c r="G3" s="11">
        <v>7</v>
      </c>
      <c r="H3" s="11">
        <v>8</v>
      </c>
      <c r="I3" s="11"/>
      <c r="J3" s="12">
        <v>9</v>
      </c>
      <c r="K3" s="12"/>
      <c r="L3" s="12"/>
      <c r="M3" s="12"/>
      <c r="N3" s="12"/>
      <c r="O3" s="12"/>
      <c r="P3" s="12"/>
      <c r="Q3" s="12"/>
      <c r="R3" s="12"/>
      <c r="S3" s="12">
        <v>10</v>
      </c>
      <c r="T3" s="12">
        <v>11</v>
      </c>
    </row>
    <row r="4" spans="1:22" s="59" customFormat="1">
      <c r="A4" s="54">
        <v>1</v>
      </c>
      <c r="B4" s="55" t="s">
        <v>162</v>
      </c>
      <c r="C4" s="55" t="s">
        <v>163</v>
      </c>
      <c r="D4" s="55" t="s">
        <v>246</v>
      </c>
      <c r="E4" s="56">
        <v>313</v>
      </c>
      <c r="F4" s="55" t="s">
        <v>165</v>
      </c>
      <c r="G4" s="55" t="s">
        <v>247</v>
      </c>
      <c r="H4" s="55" t="s">
        <v>175</v>
      </c>
      <c r="I4" s="55"/>
      <c r="J4" s="55"/>
      <c r="K4" s="55">
        <v>0</v>
      </c>
      <c r="L4" s="55" t="s">
        <v>247</v>
      </c>
      <c r="M4" s="55" t="s">
        <v>247</v>
      </c>
      <c r="N4" s="55">
        <v>2</v>
      </c>
      <c r="O4" s="55" t="s">
        <v>200</v>
      </c>
      <c r="P4" s="55">
        <v>0</v>
      </c>
      <c r="Q4" s="55"/>
      <c r="R4" s="55"/>
      <c r="S4" s="57" t="s">
        <v>37</v>
      </c>
      <c r="T4" s="58">
        <f t="shared" ref="T4:T41" si="0">E4*3711</f>
        <v>1161543</v>
      </c>
      <c r="V4" s="60"/>
    </row>
    <row r="5" spans="1:22" s="59" customFormat="1">
      <c r="A5" s="54">
        <v>2</v>
      </c>
      <c r="B5" s="55" t="s">
        <v>162</v>
      </c>
      <c r="C5" s="55" t="s">
        <v>163</v>
      </c>
      <c r="D5" s="55" t="s">
        <v>253</v>
      </c>
      <c r="E5" s="56">
        <v>399.14</v>
      </c>
      <c r="F5" s="55" t="s">
        <v>165</v>
      </c>
      <c r="G5" s="55" t="s">
        <v>249</v>
      </c>
      <c r="H5" s="55" t="s">
        <v>175</v>
      </c>
      <c r="I5" s="55"/>
      <c r="J5" s="55"/>
      <c r="K5" s="55">
        <v>0</v>
      </c>
      <c r="L5" s="55" t="s">
        <v>247</v>
      </c>
      <c r="M5" s="55" t="s">
        <v>247</v>
      </c>
      <c r="N5" s="55">
        <v>2</v>
      </c>
      <c r="O5" s="55" t="s">
        <v>200</v>
      </c>
      <c r="P5" s="55">
        <v>0</v>
      </c>
      <c r="Q5" s="55"/>
      <c r="R5" s="55"/>
      <c r="S5" s="57" t="s">
        <v>37</v>
      </c>
      <c r="T5" s="58">
        <f t="shared" si="0"/>
        <v>1481208.54</v>
      </c>
      <c r="V5" s="60"/>
    </row>
    <row r="6" spans="1:22" s="59" customFormat="1">
      <c r="A6" s="54">
        <v>3</v>
      </c>
      <c r="B6" s="55" t="s">
        <v>162</v>
      </c>
      <c r="C6" s="55" t="s">
        <v>163</v>
      </c>
      <c r="D6" s="55" t="s">
        <v>248</v>
      </c>
      <c r="E6" s="56">
        <v>489.8</v>
      </c>
      <c r="F6" s="55" t="s">
        <v>165</v>
      </c>
      <c r="G6" s="55" t="s">
        <v>249</v>
      </c>
      <c r="H6" s="55"/>
      <c r="I6" s="55"/>
      <c r="J6" s="55"/>
      <c r="K6" s="55">
        <v>0</v>
      </c>
      <c r="L6" s="55" t="s">
        <v>247</v>
      </c>
      <c r="M6" s="55" t="s">
        <v>247</v>
      </c>
      <c r="N6" s="55">
        <v>2</v>
      </c>
      <c r="O6" s="55"/>
      <c r="P6" s="55">
        <v>1</v>
      </c>
      <c r="Q6" s="55"/>
      <c r="R6" s="55"/>
      <c r="S6" s="57" t="s">
        <v>37</v>
      </c>
      <c r="T6" s="58">
        <f t="shared" si="0"/>
        <v>1817647.8</v>
      </c>
      <c r="V6" s="60"/>
    </row>
    <row r="7" spans="1:22" s="59" customFormat="1" ht="33.75">
      <c r="A7" s="54">
        <v>4</v>
      </c>
      <c r="B7" s="55" t="s">
        <v>162</v>
      </c>
      <c r="C7" s="55" t="s">
        <v>163</v>
      </c>
      <c r="D7" s="55" t="s">
        <v>250</v>
      </c>
      <c r="E7" s="56">
        <v>161.19999999999999</v>
      </c>
      <c r="F7" s="55" t="s">
        <v>251</v>
      </c>
      <c r="G7" s="55" t="s">
        <v>551</v>
      </c>
      <c r="H7" s="55" t="s">
        <v>202</v>
      </c>
      <c r="I7" s="55"/>
      <c r="J7" s="55" t="s">
        <v>252</v>
      </c>
      <c r="K7" s="55">
        <v>0</v>
      </c>
      <c r="L7" s="55" t="s">
        <v>247</v>
      </c>
      <c r="M7" s="55" t="s">
        <v>247</v>
      </c>
      <c r="N7" s="55" t="s">
        <v>203</v>
      </c>
      <c r="O7" s="55" t="s">
        <v>218</v>
      </c>
      <c r="P7" s="55" t="s">
        <v>247</v>
      </c>
      <c r="Q7" s="55"/>
      <c r="R7" s="55"/>
      <c r="S7" s="57" t="s">
        <v>37</v>
      </c>
      <c r="T7" s="58">
        <f t="shared" si="0"/>
        <v>598213.19999999995</v>
      </c>
      <c r="U7" s="60">
        <f>SUM(T4:T7)</f>
        <v>5058612.54</v>
      </c>
      <c r="V7" s="60">
        <f>SUM(T4:T8)</f>
        <v>6547972.0300000003</v>
      </c>
    </row>
    <row r="8" spans="1:22" s="59" customFormat="1" ht="22.5">
      <c r="A8" s="54">
        <v>5</v>
      </c>
      <c r="B8" s="55" t="s">
        <v>162</v>
      </c>
      <c r="C8" s="55" t="s">
        <v>280</v>
      </c>
      <c r="D8" s="55" t="s">
        <v>723</v>
      </c>
      <c r="E8" s="56">
        <v>330.69</v>
      </c>
      <c r="F8" s="55" t="s">
        <v>724</v>
      </c>
      <c r="G8" s="55" t="s">
        <v>725</v>
      </c>
      <c r="H8" s="55" t="s">
        <v>213</v>
      </c>
      <c r="I8" s="55" t="s">
        <v>726</v>
      </c>
      <c r="J8" s="55">
        <v>2020</v>
      </c>
      <c r="K8" s="55"/>
      <c r="L8" s="55" t="s">
        <v>727</v>
      </c>
      <c r="M8" s="55" t="s">
        <v>247</v>
      </c>
      <c r="N8" s="55">
        <v>1</v>
      </c>
      <c r="O8" s="55" t="s">
        <v>218</v>
      </c>
      <c r="P8" s="55" t="s">
        <v>247</v>
      </c>
      <c r="Q8" s="55"/>
      <c r="R8" s="55" t="s">
        <v>200</v>
      </c>
      <c r="S8" s="57" t="s">
        <v>37</v>
      </c>
      <c r="T8" s="58">
        <v>1489359.49</v>
      </c>
      <c r="U8" s="60"/>
      <c r="V8" s="60"/>
    </row>
    <row r="9" spans="1:22" s="59" customFormat="1" ht="45">
      <c r="A9" s="54">
        <v>6</v>
      </c>
      <c r="B9" s="55" t="s">
        <v>181</v>
      </c>
      <c r="C9" s="55" t="s">
        <v>182</v>
      </c>
      <c r="D9" s="55">
        <v>23</v>
      </c>
      <c r="E9" s="56">
        <v>355.52</v>
      </c>
      <c r="F9" s="55" t="s">
        <v>251</v>
      </c>
      <c r="G9" s="55" t="s">
        <v>166</v>
      </c>
      <c r="H9" s="55" t="s">
        <v>202</v>
      </c>
      <c r="I9" s="55"/>
      <c r="J9" s="55">
        <v>1900</v>
      </c>
      <c r="K9" s="55">
        <v>0</v>
      </c>
      <c r="L9" s="55" t="s">
        <v>266</v>
      </c>
      <c r="M9" s="55" t="s">
        <v>267</v>
      </c>
      <c r="N9" s="55">
        <v>2</v>
      </c>
      <c r="O9" s="55" t="s">
        <v>218</v>
      </c>
      <c r="P9" s="55"/>
      <c r="Q9" s="55">
        <v>1</v>
      </c>
      <c r="R9" s="55"/>
      <c r="S9" s="58" t="s">
        <v>268</v>
      </c>
      <c r="T9" s="58">
        <f t="shared" si="0"/>
        <v>1319334.72</v>
      </c>
    </row>
    <row r="10" spans="1:22" s="59" customFormat="1">
      <c r="A10" s="54">
        <v>7</v>
      </c>
      <c r="B10" s="55" t="s">
        <v>181</v>
      </c>
      <c r="C10" s="55" t="s">
        <v>182</v>
      </c>
      <c r="D10" s="55">
        <v>23</v>
      </c>
      <c r="E10" s="56">
        <v>125</v>
      </c>
      <c r="F10" s="55" t="s">
        <v>251</v>
      </c>
      <c r="G10" s="55" t="s">
        <v>166</v>
      </c>
      <c r="H10" s="55" t="s">
        <v>202</v>
      </c>
      <c r="I10" s="55"/>
      <c r="J10" s="55">
        <v>1900</v>
      </c>
      <c r="K10" s="55"/>
      <c r="L10" s="55"/>
      <c r="M10" s="55"/>
      <c r="N10" s="55"/>
      <c r="O10" s="55" t="s">
        <v>218</v>
      </c>
      <c r="P10" s="55">
        <v>2</v>
      </c>
      <c r="Q10" s="55"/>
      <c r="R10" s="55"/>
      <c r="S10" s="58" t="s">
        <v>268</v>
      </c>
      <c r="T10" s="58">
        <f t="shared" si="0"/>
        <v>463875</v>
      </c>
    </row>
    <row r="11" spans="1:22" s="59" customFormat="1" ht="22.5">
      <c r="A11" s="54">
        <v>8</v>
      </c>
      <c r="B11" s="55" t="s">
        <v>181</v>
      </c>
      <c r="C11" s="55" t="s">
        <v>182</v>
      </c>
      <c r="D11" s="55">
        <v>23</v>
      </c>
      <c r="E11" s="56">
        <v>18.600000000000001</v>
      </c>
      <c r="F11" s="55" t="s">
        <v>251</v>
      </c>
      <c r="G11" s="55" t="s">
        <v>352</v>
      </c>
      <c r="H11" s="55" t="s">
        <v>180</v>
      </c>
      <c r="I11" s="55"/>
      <c r="J11" s="55">
        <v>1960</v>
      </c>
      <c r="K11" s="55"/>
      <c r="L11" s="55"/>
      <c r="M11" s="55" t="s">
        <v>269</v>
      </c>
      <c r="N11" s="55">
        <v>1</v>
      </c>
      <c r="O11" s="55" t="s">
        <v>218</v>
      </c>
      <c r="P11" s="55"/>
      <c r="Q11" s="55"/>
      <c r="R11" s="55"/>
      <c r="S11" s="58" t="str">
        <f>S10</f>
        <v>Przedszkole  Łęka Wielka</v>
      </c>
      <c r="T11" s="58">
        <f t="shared" si="0"/>
        <v>69024.600000000006</v>
      </c>
      <c r="U11" s="60">
        <f>SUM(T9:T11)</f>
        <v>1852234.32</v>
      </c>
      <c r="V11" s="60">
        <f>SUM(T9:T11)</f>
        <v>1852234.32</v>
      </c>
    </row>
    <row r="12" spans="1:22" s="59" customFormat="1">
      <c r="A12" s="54">
        <v>9</v>
      </c>
      <c r="B12" s="55" t="s">
        <v>162</v>
      </c>
      <c r="C12" s="55" t="s">
        <v>163</v>
      </c>
      <c r="D12" s="55" t="s">
        <v>276</v>
      </c>
      <c r="E12" s="56">
        <v>1383.6</v>
      </c>
      <c r="F12" s="55" t="s">
        <v>255</v>
      </c>
      <c r="G12" s="55"/>
      <c r="H12" s="55" t="s">
        <v>202</v>
      </c>
      <c r="I12" s="55"/>
      <c r="J12" s="55" t="s">
        <v>257</v>
      </c>
      <c r="K12" s="55">
        <v>1</v>
      </c>
      <c r="L12" s="55" t="s">
        <v>277</v>
      </c>
      <c r="M12" s="55"/>
      <c r="N12" s="55">
        <v>2</v>
      </c>
      <c r="O12" s="55" t="s">
        <v>200</v>
      </c>
      <c r="P12" s="55"/>
      <c r="Q12" s="55"/>
      <c r="R12" s="55"/>
      <c r="S12" s="58" t="s">
        <v>278</v>
      </c>
      <c r="T12" s="58">
        <f t="shared" si="0"/>
        <v>5134539.5999999996</v>
      </c>
    </row>
    <row r="13" spans="1:22" s="59" customFormat="1">
      <c r="A13" s="54">
        <v>10</v>
      </c>
      <c r="B13" s="55" t="s">
        <v>162</v>
      </c>
      <c r="C13" s="55" t="s">
        <v>163</v>
      </c>
      <c r="D13" s="55" t="s">
        <v>276</v>
      </c>
      <c r="E13" s="56">
        <v>456.3</v>
      </c>
      <c r="F13" s="55" t="s">
        <v>255</v>
      </c>
      <c r="G13" s="55"/>
      <c r="H13" s="55" t="s">
        <v>202</v>
      </c>
      <c r="I13" s="55"/>
      <c r="J13" s="55" t="s">
        <v>257</v>
      </c>
      <c r="K13" s="55"/>
      <c r="L13" s="55" t="s">
        <v>277</v>
      </c>
      <c r="M13" s="55"/>
      <c r="N13" s="55">
        <v>1</v>
      </c>
      <c r="O13" s="55" t="s">
        <v>218</v>
      </c>
      <c r="P13" s="55"/>
      <c r="Q13" s="55"/>
      <c r="R13" s="55"/>
      <c r="S13" s="58" t="s">
        <v>278</v>
      </c>
      <c r="T13" s="58">
        <f t="shared" si="0"/>
        <v>1693329.3</v>
      </c>
    </row>
    <row r="14" spans="1:22" s="59" customFormat="1">
      <c r="A14" s="54">
        <v>11</v>
      </c>
      <c r="B14" s="55" t="s">
        <v>162</v>
      </c>
      <c r="C14" s="55" t="s">
        <v>163</v>
      </c>
      <c r="D14" s="55" t="s">
        <v>276</v>
      </c>
      <c r="E14" s="56">
        <v>41.3</v>
      </c>
      <c r="F14" s="55" t="s">
        <v>255</v>
      </c>
      <c r="G14" s="55"/>
      <c r="H14" s="55" t="s">
        <v>202</v>
      </c>
      <c r="I14" s="54"/>
      <c r="J14" s="54" t="s">
        <v>257</v>
      </c>
      <c r="K14" s="54"/>
      <c r="L14" s="55" t="s">
        <v>277</v>
      </c>
      <c r="M14" s="54"/>
      <c r="N14" s="54">
        <v>1</v>
      </c>
      <c r="O14" s="54" t="s">
        <v>218</v>
      </c>
      <c r="P14" s="54"/>
      <c r="Q14" s="54"/>
      <c r="R14" s="54"/>
      <c r="S14" s="58" t="s">
        <v>278</v>
      </c>
      <c r="T14" s="58">
        <f t="shared" si="0"/>
        <v>153264.29999999999</v>
      </c>
      <c r="U14" s="60">
        <f>SUM(T12:T14)</f>
        <v>6981133.1999999993</v>
      </c>
      <c r="V14" s="60">
        <f>SUM(T12:T14)</f>
        <v>6981133.1999999993</v>
      </c>
    </row>
    <row r="15" spans="1:22" s="59" customFormat="1">
      <c r="A15" s="54">
        <v>12</v>
      </c>
      <c r="B15" s="55" t="s">
        <v>162</v>
      </c>
      <c r="C15" s="55" t="s">
        <v>163</v>
      </c>
      <c r="D15" s="55" t="s">
        <v>263</v>
      </c>
      <c r="E15" s="56">
        <v>96</v>
      </c>
      <c r="F15" s="55" t="s">
        <v>255</v>
      </c>
      <c r="G15" s="55" t="s">
        <v>256</v>
      </c>
      <c r="H15" s="55" t="s">
        <v>175</v>
      </c>
      <c r="I15" s="55"/>
      <c r="J15" s="55">
        <v>1969</v>
      </c>
      <c r="K15" s="55"/>
      <c r="L15" s="55"/>
      <c r="M15" s="55"/>
      <c r="N15" s="55"/>
      <c r="O15" s="55" t="s">
        <v>200</v>
      </c>
      <c r="P15" s="55">
        <v>2</v>
      </c>
      <c r="Q15" s="55">
        <v>0</v>
      </c>
      <c r="R15" s="55" t="s">
        <v>200</v>
      </c>
      <c r="S15" s="58" t="s">
        <v>260</v>
      </c>
      <c r="T15" s="58">
        <f t="shared" si="0"/>
        <v>356256</v>
      </c>
    </row>
    <row r="16" spans="1:22" s="59" customFormat="1" ht="22.5">
      <c r="A16" s="54">
        <v>13</v>
      </c>
      <c r="B16" s="55" t="s">
        <v>162</v>
      </c>
      <c r="C16" s="55" t="s">
        <v>163</v>
      </c>
      <c r="D16" s="55" t="s">
        <v>254</v>
      </c>
      <c r="E16" s="56">
        <v>1387.4</v>
      </c>
      <c r="F16" s="55" t="s">
        <v>255</v>
      </c>
      <c r="G16" s="55" t="s">
        <v>256</v>
      </c>
      <c r="H16" s="55" t="s">
        <v>175</v>
      </c>
      <c r="I16" s="55" t="s">
        <v>257</v>
      </c>
      <c r="J16" s="55">
        <v>1969</v>
      </c>
      <c r="K16" s="55"/>
      <c r="L16" s="55" t="s">
        <v>258</v>
      </c>
      <c r="M16" s="55" t="s">
        <v>259</v>
      </c>
      <c r="N16" s="55">
        <v>2</v>
      </c>
      <c r="O16" s="55" t="s">
        <v>218</v>
      </c>
      <c r="P16" s="55">
        <v>0</v>
      </c>
      <c r="Q16" s="55">
        <v>0</v>
      </c>
      <c r="R16" s="55" t="s">
        <v>200</v>
      </c>
      <c r="S16" s="58" t="s">
        <v>260</v>
      </c>
      <c r="T16" s="58">
        <f t="shared" si="0"/>
        <v>5148641.4000000004</v>
      </c>
    </row>
    <row r="17" spans="1:22" s="59" customFormat="1" ht="45">
      <c r="A17" s="54">
        <v>14</v>
      </c>
      <c r="B17" s="55" t="s">
        <v>162</v>
      </c>
      <c r="C17" s="55" t="s">
        <v>163</v>
      </c>
      <c r="D17" s="55" t="s">
        <v>261</v>
      </c>
      <c r="E17" s="56">
        <v>1128.5</v>
      </c>
      <c r="F17" s="55" t="s">
        <v>255</v>
      </c>
      <c r="G17" s="55" t="s">
        <v>256</v>
      </c>
      <c r="H17" s="55" t="s">
        <v>175</v>
      </c>
      <c r="I17" s="55"/>
      <c r="J17" s="55">
        <v>1998</v>
      </c>
      <c r="K17" s="55">
        <v>0</v>
      </c>
      <c r="L17" s="55" t="s">
        <v>258</v>
      </c>
      <c r="M17" s="55" t="s">
        <v>262</v>
      </c>
      <c r="N17" s="55">
        <v>2</v>
      </c>
      <c r="O17" s="55" t="s">
        <v>218</v>
      </c>
      <c r="P17" s="55">
        <v>0</v>
      </c>
      <c r="Q17" s="55">
        <v>0</v>
      </c>
      <c r="R17" s="55" t="s">
        <v>200</v>
      </c>
      <c r="S17" s="58" t="s">
        <v>260</v>
      </c>
      <c r="T17" s="58">
        <f t="shared" si="0"/>
        <v>4187863.5</v>
      </c>
    </row>
    <row r="18" spans="1:22" s="59" customFormat="1" ht="45">
      <c r="A18" s="54">
        <v>15</v>
      </c>
      <c r="B18" s="55" t="s">
        <v>162</v>
      </c>
      <c r="C18" s="55" t="s">
        <v>163</v>
      </c>
      <c r="D18" s="55" t="s">
        <v>261</v>
      </c>
      <c r="E18" s="56">
        <v>571.29999999999995</v>
      </c>
      <c r="F18" s="55" t="s">
        <v>255</v>
      </c>
      <c r="G18" s="55" t="s">
        <v>273</v>
      </c>
      <c r="H18" s="55" t="s">
        <v>180</v>
      </c>
      <c r="I18" s="55"/>
      <c r="J18" s="55" t="s">
        <v>274</v>
      </c>
      <c r="K18" s="55"/>
      <c r="L18" s="55" t="s">
        <v>275</v>
      </c>
      <c r="M18" s="55" t="s">
        <v>262</v>
      </c>
      <c r="N18" s="55">
        <v>3</v>
      </c>
      <c r="O18" s="55" t="s">
        <v>200</v>
      </c>
      <c r="P18" s="55">
        <v>0</v>
      </c>
      <c r="Q18" s="55">
        <v>0</v>
      </c>
      <c r="R18" s="55" t="s">
        <v>200</v>
      </c>
      <c r="S18" s="58" t="s">
        <v>260</v>
      </c>
      <c r="T18" s="58">
        <f t="shared" si="0"/>
        <v>2120094.2999999998</v>
      </c>
      <c r="U18" s="60">
        <f>SUM(T16:T19)</f>
        <v>14725990.199999999</v>
      </c>
    </row>
    <row r="19" spans="1:22" s="59" customFormat="1" ht="22.5">
      <c r="A19" s="54">
        <v>16</v>
      </c>
      <c r="B19" s="55" t="s">
        <v>162</v>
      </c>
      <c r="C19" s="55" t="s">
        <v>163</v>
      </c>
      <c r="D19" s="55" t="s">
        <v>270</v>
      </c>
      <c r="E19" s="56">
        <v>881</v>
      </c>
      <c r="F19" s="55" t="s">
        <v>165</v>
      </c>
      <c r="G19" s="55" t="s">
        <v>166</v>
      </c>
      <c r="H19" s="55" t="s">
        <v>202</v>
      </c>
      <c r="I19" s="55"/>
      <c r="J19" s="55">
        <v>1860</v>
      </c>
      <c r="K19" s="55">
        <v>0</v>
      </c>
      <c r="L19" s="55" t="s">
        <v>271</v>
      </c>
      <c r="M19" s="55" t="s">
        <v>272</v>
      </c>
      <c r="N19" s="55">
        <v>2</v>
      </c>
      <c r="O19" s="55" t="s">
        <v>200</v>
      </c>
      <c r="P19" s="55">
        <v>0</v>
      </c>
      <c r="Q19" s="55">
        <v>0</v>
      </c>
      <c r="R19" s="55" t="s">
        <v>200</v>
      </c>
      <c r="S19" s="58" t="s">
        <v>260</v>
      </c>
      <c r="T19" s="58">
        <f t="shared" si="0"/>
        <v>3269391</v>
      </c>
      <c r="V19" s="60">
        <f>SUM(T15:T19)</f>
        <v>15082246.199999999</v>
      </c>
    </row>
    <row r="20" spans="1:22" s="59" customFormat="1" ht="45">
      <c r="A20" s="54">
        <v>17</v>
      </c>
      <c r="B20" s="55" t="s">
        <v>162</v>
      </c>
      <c r="C20" s="55" t="s">
        <v>163</v>
      </c>
      <c r="D20" s="55" t="s">
        <v>164</v>
      </c>
      <c r="E20" s="56">
        <v>731.15</v>
      </c>
      <c r="F20" s="55" t="s">
        <v>165</v>
      </c>
      <c r="G20" s="55" t="s">
        <v>166</v>
      </c>
      <c r="H20" s="55" t="s">
        <v>167</v>
      </c>
      <c r="I20" s="55"/>
      <c r="J20" s="55">
        <v>1843</v>
      </c>
      <c r="K20" s="55"/>
      <c r="L20" s="55"/>
      <c r="M20" s="55"/>
      <c r="N20" s="55"/>
      <c r="O20" s="55"/>
      <c r="P20" s="55"/>
      <c r="Q20" s="55"/>
      <c r="R20" s="55"/>
      <c r="S20" s="58" t="s">
        <v>15</v>
      </c>
      <c r="T20" s="58">
        <f t="shared" si="0"/>
        <v>2713297.65</v>
      </c>
    </row>
    <row r="21" spans="1:22" s="59" customFormat="1">
      <c r="A21" s="54">
        <v>18</v>
      </c>
      <c r="B21" s="55" t="s">
        <v>162</v>
      </c>
      <c r="C21" s="55" t="s">
        <v>163</v>
      </c>
      <c r="D21" s="55" t="s">
        <v>168</v>
      </c>
      <c r="E21" s="56">
        <v>265</v>
      </c>
      <c r="F21" s="55" t="s">
        <v>165</v>
      </c>
      <c r="G21" s="55" t="s">
        <v>169</v>
      </c>
      <c r="H21" s="55" t="s">
        <v>170</v>
      </c>
      <c r="I21" s="55"/>
      <c r="J21" s="55">
        <v>1965</v>
      </c>
      <c r="K21" s="55"/>
      <c r="L21" s="55"/>
      <c r="M21" s="55"/>
      <c r="N21" s="55"/>
      <c r="O21" s="55"/>
      <c r="P21" s="55"/>
      <c r="Q21" s="55"/>
      <c r="R21" s="55"/>
      <c r="S21" s="58" t="s">
        <v>15</v>
      </c>
      <c r="T21" s="58">
        <f t="shared" si="0"/>
        <v>983415</v>
      </c>
    </row>
    <row r="22" spans="1:22" s="59" customFormat="1">
      <c r="A22" s="54">
        <v>19</v>
      </c>
      <c r="B22" s="55" t="s">
        <v>162</v>
      </c>
      <c r="C22" s="55" t="s">
        <v>163</v>
      </c>
      <c r="D22" s="55" t="s">
        <v>171</v>
      </c>
      <c r="E22" s="56">
        <v>63</v>
      </c>
      <c r="F22" s="55" t="s">
        <v>165</v>
      </c>
      <c r="G22" s="55" t="s">
        <v>166</v>
      </c>
      <c r="H22" s="55" t="s">
        <v>172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8" t="s">
        <v>15</v>
      </c>
      <c r="T22" s="58">
        <f t="shared" si="0"/>
        <v>233793</v>
      </c>
    </row>
    <row r="23" spans="1:22" s="59" customFormat="1">
      <c r="A23" s="54">
        <v>20</v>
      </c>
      <c r="B23" s="55" t="s">
        <v>162</v>
      </c>
      <c r="C23" s="55" t="s">
        <v>163</v>
      </c>
      <c r="D23" s="55" t="s">
        <v>173</v>
      </c>
      <c r="E23" s="56">
        <v>105</v>
      </c>
      <c r="F23" s="55" t="s">
        <v>165</v>
      </c>
      <c r="G23" s="55" t="s">
        <v>166</v>
      </c>
      <c r="H23" s="55" t="s">
        <v>172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8" t="s">
        <v>15</v>
      </c>
      <c r="T23" s="58">
        <f t="shared" si="0"/>
        <v>389655</v>
      </c>
    </row>
    <row r="24" spans="1:22" s="59" customFormat="1">
      <c r="A24" s="54">
        <v>21</v>
      </c>
      <c r="B24" s="55" t="s">
        <v>162</v>
      </c>
      <c r="C24" s="55" t="s">
        <v>163</v>
      </c>
      <c r="D24" s="55" t="s">
        <v>174</v>
      </c>
      <c r="E24" s="56">
        <v>206</v>
      </c>
      <c r="F24" s="55" t="s">
        <v>165</v>
      </c>
      <c r="G24" s="55"/>
      <c r="H24" s="55" t="s">
        <v>175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8" t="s">
        <v>15</v>
      </c>
      <c r="T24" s="58">
        <f t="shared" si="0"/>
        <v>764466</v>
      </c>
    </row>
    <row r="25" spans="1:22" s="59" customFormat="1" ht="22.5">
      <c r="A25" s="54">
        <v>22</v>
      </c>
      <c r="B25" s="55" t="s">
        <v>162</v>
      </c>
      <c r="C25" s="55" t="s">
        <v>163</v>
      </c>
      <c r="D25" s="55" t="s">
        <v>176</v>
      </c>
      <c r="E25" s="56">
        <v>229</v>
      </c>
      <c r="F25" s="55" t="s">
        <v>165</v>
      </c>
      <c r="G25" s="55" t="s">
        <v>177</v>
      </c>
      <c r="H25" s="55" t="s">
        <v>175</v>
      </c>
      <c r="I25" s="55"/>
      <c r="J25" s="55">
        <v>1981</v>
      </c>
      <c r="K25" s="55"/>
      <c r="L25" s="55"/>
      <c r="M25" s="55"/>
      <c r="N25" s="55"/>
      <c r="O25" s="55"/>
      <c r="P25" s="55"/>
      <c r="Q25" s="55"/>
      <c r="R25" s="55"/>
      <c r="S25" s="58" t="s">
        <v>15</v>
      </c>
      <c r="T25" s="58">
        <f t="shared" si="0"/>
        <v>849819</v>
      </c>
    </row>
    <row r="26" spans="1:22" s="59" customFormat="1">
      <c r="A26" s="54">
        <v>23</v>
      </c>
      <c r="B26" s="55" t="s">
        <v>162</v>
      </c>
      <c r="C26" s="55" t="s">
        <v>163</v>
      </c>
      <c r="D26" s="55" t="s">
        <v>178</v>
      </c>
      <c r="E26" s="56">
        <v>214</v>
      </c>
      <c r="F26" s="55" t="s">
        <v>165</v>
      </c>
      <c r="G26" s="55"/>
      <c r="H26" s="55" t="s">
        <v>172</v>
      </c>
      <c r="I26" s="55"/>
      <c r="J26" s="55">
        <v>1990</v>
      </c>
      <c r="K26" s="55"/>
      <c r="L26" s="55"/>
      <c r="M26" s="55"/>
      <c r="N26" s="55"/>
      <c r="O26" s="55"/>
      <c r="P26" s="55"/>
      <c r="Q26" s="55"/>
      <c r="R26" s="55"/>
      <c r="S26" s="58" t="s">
        <v>15</v>
      </c>
      <c r="T26" s="58">
        <f t="shared" si="0"/>
        <v>794154</v>
      </c>
    </row>
    <row r="27" spans="1:22" s="59" customFormat="1" ht="22.5">
      <c r="A27" s="54">
        <v>24</v>
      </c>
      <c r="B27" s="55" t="s">
        <v>162</v>
      </c>
      <c r="C27" s="55" t="s">
        <v>163</v>
      </c>
      <c r="D27" s="55" t="s">
        <v>179</v>
      </c>
      <c r="E27" s="56">
        <v>48</v>
      </c>
      <c r="F27" s="55" t="s">
        <v>165</v>
      </c>
      <c r="G27" s="55"/>
      <c r="H27" s="55" t="s">
        <v>180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8" t="s">
        <v>15</v>
      </c>
      <c r="T27" s="58">
        <f t="shared" si="0"/>
        <v>178128</v>
      </c>
    </row>
    <row r="28" spans="1:22" s="59" customFormat="1">
      <c r="A28" s="54">
        <v>25</v>
      </c>
      <c r="B28" s="55" t="s">
        <v>181</v>
      </c>
      <c r="C28" s="55" t="s">
        <v>182</v>
      </c>
      <c r="D28" s="55" t="s">
        <v>183</v>
      </c>
      <c r="E28" s="56">
        <v>343</v>
      </c>
      <c r="F28" s="55" t="s">
        <v>165</v>
      </c>
      <c r="G28" s="55"/>
      <c r="H28" s="55" t="s">
        <v>172</v>
      </c>
      <c r="I28" s="55"/>
      <c r="J28" s="55">
        <v>1999</v>
      </c>
      <c r="K28" s="55"/>
      <c r="L28" s="55"/>
      <c r="M28" s="55"/>
      <c r="N28" s="55"/>
      <c r="O28" s="55"/>
      <c r="P28" s="55"/>
      <c r="Q28" s="55"/>
      <c r="R28" s="55"/>
      <c r="S28" s="58" t="s">
        <v>15</v>
      </c>
      <c r="T28" s="58">
        <f t="shared" si="0"/>
        <v>1272873</v>
      </c>
    </row>
    <row r="29" spans="1:22" s="59" customFormat="1" ht="33.75">
      <c r="A29" s="54">
        <v>26</v>
      </c>
      <c r="B29" s="55" t="s">
        <v>162</v>
      </c>
      <c r="C29" s="55" t="s">
        <v>163</v>
      </c>
      <c r="D29" s="55" t="s">
        <v>184</v>
      </c>
      <c r="E29" s="56">
        <v>887</v>
      </c>
      <c r="F29" s="55" t="s">
        <v>165</v>
      </c>
      <c r="G29" s="55"/>
      <c r="H29" s="55" t="s">
        <v>185</v>
      </c>
      <c r="I29" s="55"/>
      <c r="J29" s="55" t="s">
        <v>186</v>
      </c>
      <c r="K29" s="55"/>
      <c r="L29" s="55"/>
      <c r="M29" s="55"/>
      <c r="N29" s="55"/>
      <c r="O29" s="55"/>
      <c r="P29" s="55"/>
      <c r="Q29" s="55"/>
      <c r="R29" s="55"/>
      <c r="S29" s="58" t="s">
        <v>15</v>
      </c>
      <c r="T29" s="58">
        <f t="shared" si="0"/>
        <v>3291657</v>
      </c>
    </row>
    <row r="30" spans="1:22" s="59" customFormat="1">
      <c r="A30" s="54">
        <v>27</v>
      </c>
      <c r="B30" s="55" t="s">
        <v>162</v>
      </c>
      <c r="C30" s="55" t="s">
        <v>163</v>
      </c>
      <c r="D30" s="55" t="s">
        <v>187</v>
      </c>
      <c r="E30" s="56">
        <v>229</v>
      </c>
      <c r="F30" s="55" t="s">
        <v>165</v>
      </c>
      <c r="G30" s="55"/>
      <c r="H30" s="55" t="s">
        <v>188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8" t="s">
        <v>15</v>
      </c>
      <c r="T30" s="58">
        <f t="shared" si="0"/>
        <v>849819</v>
      </c>
    </row>
    <row r="31" spans="1:22" s="59" customFormat="1">
      <c r="A31" s="54">
        <v>28</v>
      </c>
      <c r="B31" s="55" t="s">
        <v>162</v>
      </c>
      <c r="C31" s="55" t="s">
        <v>163</v>
      </c>
      <c r="D31" s="55" t="s">
        <v>189</v>
      </c>
      <c r="E31" s="56">
        <v>318.60000000000002</v>
      </c>
      <c r="F31" s="55" t="s">
        <v>165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8" t="s">
        <v>15</v>
      </c>
      <c r="T31" s="58">
        <f t="shared" si="0"/>
        <v>1182324.6000000001</v>
      </c>
    </row>
    <row r="32" spans="1:22" s="59" customFormat="1" ht="33.75">
      <c r="A32" s="54">
        <v>29</v>
      </c>
      <c r="B32" s="55" t="s">
        <v>181</v>
      </c>
      <c r="C32" s="55" t="s">
        <v>182</v>
      </c>
      <c r="D32" s="55" t="s">
        <v>190</v>
      </c>
      <c r="E32" s="56">
        <v>575</v>
      </c>
      <c r="F32" s="55" t="s">
        <v>165</v>
      </c>
      <c r="G32" s="55"/>
      <c r="H32" s="55" t="s">
        <v>185</v>
      </c>
      <c r="I32" s="55"/>
      <c r="J32" s="55">
        <v>2002</v>
      </c>
      <c r="K32" s="55"/>
      <c r="L32" s="55"/>
      <c r="M32" s="55"/>
      <c r="N32" s="55"/>
      <c r="O32" s="55"/>
      <c r="P32" s="55"/>
      <c r="Q32" s="55"/>
      <c r="R32" s="55"/>
      <c r="S32" s="58" t="s">
        <v>15</v>
      </c>
      <c r="T32" s="58">
        <f t="shared" si="0"/>
        <v>2133825</v>
      </c>
    </row>
    <row r="33" spans="1:22" s="59" customFormat="1">
      <c r="A33" s="54">
        <v>30</v>
      </c>
      <c r="B33" s="55" t="s">
        <v>162</v>
      </c>
      <c r="C33" s="55" t="s">
        <v>163</v>
      </c>
      <c r="D33" s="55" t="s">
        <v>191</v>
      </c>
      <c r="E33" s="56">
        <v>404</v>
      </c>
      <c r="F33" s="55" t="s">
        <v>165</v>
      </c>
      <c r="G33" s="55"/>
      <c r="H33" s="55" t="s">
        <v>170</v>
      </c>
      <c r="I33" s="55"/>
      <c r="J33" s="55">
        <v>1999</v>
      </c>
      <c r="K33" s="55"/>
      <c r="L33" s="55"/>
      <c r="M33" s="55"/>
      <c r="N33" s="55"/>
      <c r="O33" s="55"/>
      <c r="P33" s="55"/>
      <c r="Q33" s="55"/>
      <c r="R33" s="55"/>
      <c r="S33" s="58" t="s">
        <v>15</v>
      </c>
      <c r="T33" s="58">
        <f t="shared" si="0"/>
        <v>1499244</v>
      </c>
    </row>
    <row r="34" spans="1:22" s="59" customFormat="1">
      <c r="A34" s="54">
        <v>31</v>
      </c>
      <c r="B34" s="55" t="s">
        <v>162</v>
      </c>
      <c r="C34" s="55" t="s">
        <v>163</v>
      </c>
      <c r="D34" s="55" t="s">
        <v>171</v>
      </c>
      <c r="E34" s="56">
        <v>32.4</v>
      </c>
      <c r="F34" s="55" t="s">
        <v>165</v>
      </c>
      <c r="G34" s="55"/>
      <c r="H34" s="55" t="s">
        <v>172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8" t="s">
        <v>15</v>
      </c>
      <c r="T34" s="58">
        <f t="shared" si="0"/>
        <v>120236.4</v>
      </c>
    </row>
    <row r="35" spans="1:22" s="59" customFormat="1">
      <c r="A35" s="54">
        <v>32</v>
      </c>
      <c r="B35" s="55" t="s">
        <v>162</v>
      </c>
      <c r="C35" s="55" t="s">
        <v>163</v>
      </c>
      <c r="D35" s="55" t="s">
        <v>192</v>
      </c>
      <c r="E35" s="56">
        <v>66</v>
      </c>
      <c r="F35" s="55" t="s">
        <v>165</v>
      </c>
      <c r="G35" s="55" t="s">
        <v>193</v>
      </c>
      <c r="H35" s="55"/>
      <c r="I35" s="55"/>
      <c r="J35" s="55">
        <v>2005</v>
      </c>
      <c r="K35" s="55"/>
      <c r="L35" s="55"/>
      <c r="M35" s="55"/>
      <c r="N35" s="55"/>
      <c r="O35" s="55"/>
      <c r="P35" s="55"/>
      <c r="Q35" s="55"/>
      <c r="R35" s="55"/>
      <c r="S35" s="58" t="s">
        <v>15</v>
      </c>
      <c r="T35" s="58">
        <f t="shared" si="0"/>
        <v>244926</v>
      </c>
    </row>
    <row r="36" spans="1:22" s="59" customFormat="1">
      <c r="A36" s="54">
        <v>33</v>
      </c>
      <c r="B36" s="55" t="s">
        <v>162</v>
      </c>
      <c r="C36" s="55" t="s">
        <v>163</v>
      </c>
      <c r="D36" s="55" t="s">
        <v>194</v>
      </c>
      <c r="E36" s="56">
        <v>99.41</v>
      </c>
      <c r="F36" s="55" t="s">
        <v>165</v>
      </c>
      <c r="G36" s="55" t="s">
        <v>166</v>
      </c>
      <c r="H36" s="55" t="s">
        <v>195</v>
      </c>
      <c r="I36" s="55"/>
      <c r="J36" s="55" t="s">
        <v>196</v>
      </c>
      <c r="K36" s="55"/>
      <c r="L36" s="55"/>
      <c r="M36" s="55"/>
      <c r="N36" s="55"/>
      <c r="O36" s="55"/>
      <c r="P36" s="55"/>
      <c r="Q36" s="55"/>
      <c r="R36" s="55"/>
      <c r="S36" s="58" t="s">
        <v>15</v>
      </c>
      <c r="T36" s="58">
        <f t="shared" si="0"/>
        <v>368910.51</v>
      </c>
    </row>
    <row r="37" spans="1:22" s="59" customFormat="1">
      <c r="A37" s="54">
        <v>34</v>
      </c>
      <c r="B37" s="55" t="s">
        <v>162</v>
      </c>
      <c r="C37" s="55" t="s">
        <v>163</v>
      </c>
      <c r="D37" s="55" t="s">
        <v>356</v>
      </c>
      <c r="E37" s="55">
        <v>101.33</v>
      </c>
      <c r="F37" s="55" t="s">
        <v>357</v>
      </c>
      <c r="G37" s="55" t="s">
        <v>166</v>
      </c>
      <c r="H37" s="55" t="s">
        <v>213</v>
      </c>
      <c r="I37" s="61"/>
      <c r="J37" s="55">
        <v>2013</v>
      </c>
      <c r="K37" s="61"/>
      <c r="L37" s="61"/>
      <c r="M37" s="61"/>
      <c r="N37" s="55"/>
      <c r="O37" s="55"/>
      <c r="P37" s="55"/>
      <c r="Q37" s="55"/>
      <c r="R37" s="55"/>
      <c r="S37" s="58" t="s">
        <v>15</v>
      </c>
      <c r="T37" s="58">
        <f t="shared" si="0"/>
        <v>376035.63</v>
      </c>
    </row>
    <row r="38" spans="1:22" s="59" customFormat="1" ht="22.5">
      <c r="A38" s="54">
        <v>35</v>
      </c>
      <c r="B38" s="55" t="s">
        <v>162</v>
      </c>
      <c r="C38" s="55" t="s">
        <v>163</v>
      </c>
      <c r="D38" s="55" t="s">
        <v>359</v>
      </c>
      <c r="E38" s="55">
        <v>69.7</v>
      </c>
      <c r="F38" s="55" t="s">
        <v>358</v>
      </c>
      <c r="G38" s="55" t="s">
        <v>166</v>
      </c>
      <c r="H38" s="55" t="s">
        <v>175</v>
      </c>
      <c r="I38" s="61"/>
      <c r="J38" s="55">
        <v>2008</v>
      </c>
      <c r="K38" s="61"/>
      <c r="L38" s="61"/>
      <c r="M38" s="61"/>
      <c r="N38" s="55"/>
      <c r="O38" s="55"/>
      <c r="P38" s="55"/>
      <c r="Q38" s="55"/>
      <c r="R38" s="55"/>
      <c r="S38" s="58" t="s">
        <v>15</v>
      </c>
      <c r="T38" s="62">
        <f>E38*3711</f>
        <v>258656.7</v>
      </c>
    </row>
    <row r="39" spans="1:22" s="59" customFormat="1">
      <c r="A39" s="54">
        <v>36</v>
      </c>
      <c r="B39" s="55" t="s">
        <v>162</v>
      </c>
      <c r="C39" s="55" t="s">
        <v>163</v>
      </c>
      <c r="D39" s="55" t="s">
        <v>360</v>
      </c>
      <c r="E39" s="55">
        <v>50</v>
      </c>
      <c r="F39" s="55" t="s">
        <v>357</v>
      </c>
      <c r="G39" s="55" t="s">
        <v>357</v>
      </c>
      <c r="H39" s="55" t="s">
        <v>213</v>
      </c>
      <c r="I39" s="61"/>
      <c r="J39" s="55" t="s">
        <v>361</v>
      </c>
      <c r="K39" s="61"/>
      <c r="L39" s="61"/>
      <c r="M39" s="61"/>
      <c r="N39" s="55"/>
      <c r="O39" s="55"/>
      <c r="P39" s="55"/>
      <c r="Q39" s="55"/>
      <c r="R39" s="55"/>
      <c r="S39" s="58" t="s">
        <v>15</v>
      </c>
      <c r="T39" s="62">
        <f t="shared" si="0"/>
        <v>185550</v>
      </c>
    </row>
    <row r="40" spans="1:22" s="59" customFormat="1">
      <c r="A40" s="54">
        <v>37</v>
      </c>
      <c r="B40" s="55" t="s">
        <v>162</v>
      </c>
      <c r="C40" s="55" t="s">
        <v>163</v>
      </c>
      <c r="D40" s="55" t="s">
        <v>264</v>
      </c>
      <c r="E40" s="56">
        <v>574.4</v>
      </c>
      <c r="F40" s="55" t="s">
        <v>165</v>
      </c>
      <c r="G40" s="55" t="s">
        <v>166</v>
      </c>
      <c r="H40" s="55" t="s">
        <v>213</v>
      </c>
      <c r="I40" s="55"/>
      <c r="J40" s="55">
        <v>1900</v>
      </c>
      <c r="K40" s="55"/>
      <c r="L40" s="55"/>
      <c r="M40" s="55"/>
      <c r="N40" s="55"/>
      <c r="O40" s="55"/>
      <c r="P40" s="55"/>
      <c r="Q40" s="55"/>
      <c r="R40" s="55"/>
      <c r="S40" s="58" t="s">
        <v>15</v>
      </c>
      <c r="T40" s="62">
        <f t="shared" si="0"/>
        <v>2131598.4</v>
      </c>
    </row>
    <row r="41" spans="1:22" s="59" customFormat="1">
      <c r="A41" s="54">
        <v>38</v>
      </c>
      <c r="B41" s="55" t="s">
        <v>162</v>
      </c>
      <c r="C41" s="55" t="s">
        <v>163</v>
      </c>
      <c r="D41" s="55" t="s">
        <v>264</v>
      </c>
      <c r="E41" s="56">
        <v>129.05000000000001</v>
      </c>
      <c r="F41" s="55" t="s">
        <v>165</v>
      </c>
      <c r="G41" s="55"/>
      <c r="H41" s="55" t="s">
        <v>548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8" t="s">
        <v>15</v>
      </c>
      <c r="T41" s="62">
        <f t="shared" si="0"/>
        <v>478904.55000000005</v>
      </c>
    </row>
    <row r="42" spans="1:22" s="59" customFormat="1">
      <c r="A42" s="54">
        <v>39</v>
      </c>
      <c r="B42" s="55" t="s">
        <v>279</v>
      </c>
      <c r="C42" s="55" t="s">
        <v>163</v>
      </c>
      <c r="D42" s="54" t="s">
        <v>280</v>
      </c>
      <c r="E42" s="127" t="s">
        <v>281</v>
      </c>
      <c r="F42" s="128"/>
      <c r="G42" s="128"/>
      <c r="H42" s="128"/>
      <c r="I42" s="129"/>
      <c r="J42" s="54">
        <v>2015</v>
      </c>
      <c r="K42" s="54" t="s">
        <v>257</v>
      </c>
      <c r="L42" s="54" t="s">
        <v>257</v>
      </c>
      <c r="M42" s="54" t="s">
        <v>257</v>
      </c>
      <c r="N42" s="54" t="s">
        <v>257</v>
      </c>
      <c r="O42" s="54" t="s">
        <v>257</v>
      </c>
      <c r="P42" s="54" t="s">
        <v>257</v>
      </c>
      <c r="Q42" s="54"/>
      <c r="R42" s="54"/>
      <c r="S42" s="58" t="s">
        <v>15</v>
      </c>
      <c r="T42" s="63">
        <v>5000</v>
      </c>
    </row>
    <row r="43" spans="1:22" s="59" customFormat="1">
      <c r="A43" s="54">
        <v>40</v>
      </c>
      <c r="B43" s="55" t="s">
        <v>162</v>
      </c>
      <c r="C43" s="55" t="s">
        <v>163</v>
      </c>
      <c r="D43" s="55" t="s">
        <v>362</v>
      </c>
      <c r="E43" s="127" t="s">
        <v>281</v>
      </c>
      <c r="F43" s="128"/>
      <c r="G43" s="128"/>
      <c r="H43" s="128"/>
      <c r="I43" s="129"/>
      <c r="J43" s="55" t="s">
        <v>549</v>
      </c>
      <c r="K43" s="61"/>
      <c r="L43" s="61"/>
      <c r="M43" s="61"/>
      <c r="N43" s="55"/>
      <c r="O43" s="55"/>
      <c r="P43" s="55"/>
      <c r="Q43" s="55"/>
      <c r="R43" s="55"/>
      <c r="S43" s="58" t="s">
        <v>15</v>
      </c>
      <c r="T43" s="63">
        <v>5000</v>
      </c>
    </row>
    <row r="44" spans="1:22" s="59" customFormat="1">
      <c r="A44" s="54">
        <v>41</v>
      </c>
      <c r="B44" s="55" t="s">
        <v>162</v>
      </c>
      <c r="C44" s="55" t="s">
        <v>163</v>
      </c>
      <c r="D44" s="55" t="s">
        <v>224</v>
      </c>
      <c r="E44" s="127" t="s">
        <v>281</v>
      </c>
      <c r="F44" s="128"/>
      <c r="G44" s="128"/>
      <c r="H44" s="128"/>
      <c r="I44" s="129"/>
      <c r="J44" s="55">
        <v>2017</v>
      </c>
      <c r="K44" s="61"/>
      <c r="L44" s="61"/>
      <c r="M44" s="61"/>
      <c r="N44" s="55"/>
      <c r="O44" s="55"/>
      <c r="P44" s="55"/>
      <c r="Q44" s="55"/>
      <c r="R44" s="55"/>
      <c r="S44" s="58" t="s">
        <v>15</v>
      </c>
      <c r="T44" s="63">
        <v>5000</v>
      </c>
    </row>
    <row r="45" spans="1:22" s="59" customFormat="1">
      <c r="A45" s="54">
        <v>42</v>
      </c>
      <c r="B45" s="55" t="s">
        <v>162</v>
      </c>
      <c r="C45" s="55" t="s">
        <v>163</v>
      </c>
      <c r="D45" s="55" t="s">
        <v>176</v>
      </c>
      <c r="E45" s="127" t="s">
        <v>281</v>
      </c>
      <c r="F45" s="128"/>
      <c r="G45" s="128"/>
      <c r="H45" s="128"/>
      <c r="I45" s="129"/>
      <c r="J45" s="55">
        <v>2016</v>
      </c>
      <c r="K45" s="61"/>
      <c r="L45" s="61"/>
      <c r="M45" s="61"/>
      <c r="N45" s="55"/>
      <c r="O45" s="55"/>
      <c r="P45" s="55"/>
      <c r="Q45" s="55"/>
      <c r="R45" s="55"/>
      <c r="S45" s="58" t="s">
        <v>15</v>
      </c>
      <c r="T45" s="63">
        <v>5000</v>
      </c>
    </row>
    <row r="46" spans="1:22" s="59" customFormat="1">
      <c r="A46" s="54">
        <v>43</v>
      </c>
      <c r="B46" s="55" t="s">
        <v>162</v>
      </c>
      <c r="C46" s="55" t="s">
        <v>163</v>
      </c>
      <c r="D46" s="55" t="s">
        <v>363</v>
      </c>
      <c r="E46" s="127" t="s">
        <v>281</v>
      </c>
      <c r="F46" s="130"/>
      <c r="G46" s="130"/>
      <c r="H46" s="130"/>
      <c r="I46" s="131"/>
      <c r="J46" s="55" t="s">
        <v>549</v>
      </c>
      <c r="K46" s="61"/>
      <c r="L46" s="61"/>
      <c r="M46" s="61"/>
      <c r="N46" s="55"/>
      <c r="O46" s="55"/>
      <c r="P46" s="55"/>
      <c r="Q46" s="55"/>
      <c r="R46" s="55"/>
      <c r="S46" s="58" t="s">
        <v>15</v>
      </c>
      <c r="T46" s="63">
        <v>5000</v>
      </c>
      <c r="U46" s="60">
        <f>SUM(T20:T46)</f>
        <v>21326288.439999998</v>
      </c>
    </row>
    <row r="47" spans="1:22" s="59" customFormat="1">
      <c r="A47" s="54">
        <v>44</v>
      </c>
      <c r="B47" s="55" t="s">
        <v>162</v>
      </c>
      <c r="C47" s="55" t="s">
        <v>163</v>
      </c>
      <c r="D47" s="55" t="s">
        <v>373</v>
      </c>
      <c r="E47" s="64"/>
      <c r="F47" s="65"/>
      <c r="G47" s="65" t="s">
        <v>281</v>
      </c>
      <c r="H47" s="65"/>
      <c r="I47" s="66"/>
      <c r="J47" s="55">
        <v>2020</v>
      </c>
      <c r="K47" s="61"/>
      <c r="L47" s="61"/>
      <c r="M47" s="61"/>
      <c r="N47" s="55"/>
      <c r="O47" s="55"/>
      <c r="P47" s="55"/>
      <c r="Q47" s="55"/>
      <c r="R47" s="55"/>
      <c r="S47" s="58" t="s">
        <v>15</v>
      </c>
      <c r="T47" s="63">
        <v>16000</v>
      </c>
      <c r="U47" s="60"/>
    </row>
    <row r="48" spans="1:22" s="34" customFormat="1">
      <c r="A48" s="54">
        <v>45</v>
      </c>
      <c r="B48" s="67" t="s">
        <v>162</v>
      </c>
      <c r="C48" s="67" t="s">
        <v>163</v>
      </c>
      <c r="D48" s="67" t="s">
        <v>242</v>
      </c>
      <c r="E48" s="68">
        <v>18</v>
      </c>
      <c r="F48" s="67" t="s">
        <v>416</v>
      </c>
      <c r="G48" s="67" t="s">
        <v>416</v>
      </c>
      <c r="H48" s="67" t="s">
        <v>213</v>
      </c>
      <c r="I48" s="67"/>
      <c r="J48" s="68">
        <v>2018</v>
      </c>
      <c r="K48" s="67"/>
      <c r="L48" s="67"/>
      <c r="M48" s="67"/>
      <c r="N48" s="67"/>
      <c r="O48" s="67"/>
      <c r="P48" s="69"/>
      <c r="Q48" s="69"/>
      <c r="R48" s="69"/>
      <c r="S48" s="67" t="s">
        <v>15</v>
      </c>
      <c r="T48" s="70">
        <f>E48*3711</f>
        <v>66798</v>
      </c>
      <c r="V48" s="60">
        <f>SUM(T20:T48)</f>
        <v>21409086.439999998</v>
      </c>
    </row>
    <row r="49" spans="1:21" s="59" customFormat="1">
      <c r="A49" s="54">
        <v>46</v>
      </c>
      <c r="B49" s="55" t="s">
        <v>162</v>
      </c>
      <c r="C49" s="55" t="s">
        <v>163</v>
      </c>
      <c r="D49" s="55" t="s">
        <v>238</v>
      </c>
      <c r="E49" s="56">
        <v>243</v>
      </c>
      <c r="F49" s="55" t="s">
        <v>255</v>
      </c>
      <c r="G49" s="55" t="s">
        <v>239</v>
      </c>
      <c r="H49" s="55" t="s">
        <v>175</v>
      </c>
      <c r="I49" s="55"/>
      <c r="J49" s="55" t="s">
        <v>240</v>
      </c>
      <c r="K49" s="55"/>
      <c r="L49" s="55"/>
      <c r="M49" s="55"/>
      <c r="N49" s="55">
        <v>1</v>
      </c>
      <c r="O49" s="55" t="s">
        <v>218</v>
      </c>
      <c r="P49" s="55">
        <v>0</v>
      </c>
      <c r="Q49" s="55">
        <v>0</v>
      </c>
      <c r="R49" s="55" t="s">
        <v>200</v>
      </c>
      <c r="S49" s="58" t="s">
        <v>241</v>
      </c>
      <c r="T49" s="62">
        <f t="shared" ref="T49:T82" si="1">E49*3711</f>
        <v>901773</v>
      </c>
    </row>
    <row r="50" spans="1:21" s="59" customFormat="1">
      <c r="A50" s="54">
        <v>47</v>
      </c>
      <c r="B50" s="55" t="s">
        <v>162</v>
      </c>
      <c r="C50" s="55" t="s">
        <v>163</v>
      </c>
      <c r="D50" s="55" t="s">
        <v>243</v>
      </c>
      <c r="E50" s="56">
        <v>559</v>
      </c>
      <c r="F50" s="55" t="s">
        <v>255</v>
      </c>
      <c r="G50" s="55" t="s">
        <v>239</v>
      </c>
      <c r="H50" s="55" t="s">
        <v>175</v>
      </c>
      <c r="I50" s="55"/>
      <c r="J50" s="55">
        <v>2003</v>
      </c>
      <c r="K50" s="55"/>
      <c r="L50" s="55"/>
      <c r="M50" s="55"/>
      <c r="N50" s="55">
        <v>1</v>
      </c>
      <c r="O50" s="55" t="s">
        <v>218</v>
      </c>
      <c r="P50" s="55">
        <v>0</v>
      </c>
      <c r="Q50" s="55">
        <v>0</v>
      </c>
      <c r="R50" s="55" t="s">
        <v>200</v>
      </c>
      <c r="S50" s="58" t="s">
        <v>241</v>
      </c>
      <c r="T50" s="62">
        <f t="shared" si="1"/>
        <v>2074449</v>
      </c>
    </row>
    <row r="51" spans="1:21" s="59" customFormat="1">
      <c r="A51" s="54">
        <v>48</v>
      </c>
      <c r="B51" s="55" t="s">
        <v>162</v>
      </c>
      <c r="C51" s="55" t="s">
        <v>163</v>
      </c>
      <c r="D51" s="55" t="s">
        <v>244</v>
      </c>
      <c r="E51" s="56">
        <v>92.7</v>
      </c>
      <c r="F51" s="55" t="s">
        <v>255</v>
      </c>
      <c r="G51" s="55" t="s">
        <v>239</v>
      </c>
      <c r="H51" s="55" t="s">
        <v>175</v>
      </c>
      <c r="I51" s="55"/>
      <c r="J51" s="55" t="s">
        <v>245</v>
      </c>
      <c r="K51" s="55"/>
      <c r="L51" s="55"/>
      <c r="M51" s="55"/>
      <c r="N51" s="55">
        <v>1</v>
      </c>
      <c r="O51" s="55" t="s">
        <v>218</v>
      </c>
      <c r="P51" s="55">
        <v>0</v>
      </c>
      <c r="Q51" s="55">
        <v>0</v>
      </c>
      <c r="R51" s="55" t="s">
        <v>200</v>
      </c>
      <c r="S51" s="58" t="s">
        <v>241</v>
      </c>
      <c r="T51" s="62">
        <f t="shared" si="1"/>
        <v>344009.7</v>
      </c>
      <c r="U51" s="60">
        <f>SUM(T49:T51)</f>
        <v>3320231.7</v>
      </c>
    </row>
    <row r="52" spans="1:21" s="59" customFormat="1">
      <c r="A52" s="54">
        <v>49</v>
      </c>
      <c r="B52" s="55" t="s">
        <v>162</v>
      </c>
      <c r="C52" s="55" t="s">
        <v>163</v>
      </c>
      <c r="D52" s="55" t="s">
        <v>242</v>
      </c>
      <c r="E52" s="56">
        <v>186</v>
      </c>
      <c r="F52" s="55" t="s">
        <v>255</v>
      </c>
      <c r="G52" s="55" t="s">
        <v>239</v>
      </c>
      <c r="H52" s="55" t="s">
        <v>175</v>
      </c>
      <c r="I52" s="55"/>
      <c r="J52" s="55" t="s">
        <v>245</v>
      </c>
      <c r="K52" s="55"/>
      <c r="L52" s="55"/>
      <c r="M52" s="55"/>
      <c r="N52" s="55">
        <v>1</v>
      </c>
      <c r="O52" s="55" t="s">
        <v>218</v>
      </c>
      <c r="P52" s="55">
        <v>0</v>
      </c>
      <c r="Q52" s="55">
        <v>0</v>
      </c>
      <c r="R52" s="55" t="s">
        <v>200</v>
      </c>
      <c r="S52" s="58" t="s">
        <v>241</v>
      </c>
      <c r="T52" s="62">
        <f t="shared" si="1"/>
        <v>690246</v>
      </c>
    </row>
    <row r="53" spans="1:21" s="59" customFormat="1">
      <c r="A53" s="54">
        <v>50</v>
      </c>
      <c r="B53" s="55" t="s">
        <v>162</v>
      </c>
      <c r="C53" s="55" t="s">
        <v>163</v>
      </c>
      <c r="D53" s="55" t="s">
        <v>227</v>
      </c>
      <c r="E53" s="56">
        <v>240.3</v>
      </c>
      <c r="F53" s="55" t="s">
        <v>198</v>
      </c>
      <c r="G53" s="55" t="s">
        <v>166</v>
      </c>
      <c r="H53" s="55" t="s">
        <v>175</v>
      </c>
      <c r="I53" s="55"/>
      <c r="J53" s="55" t="s">
        <v>196</v>
      </c>
      <c r="K53" s="55">
        <v>0</v>
      </c>
      <c r="L53" s="55"/>
      <c r="M53" s="55"/>
      <c r="N53" s="55" t="s">
        <v>228</v>
      </c>
      <c r="O53" s="55" t="s">
        <v>200</v>
      </c>
      <c r="P53" s="55">
        <v>4</v>
      </c>
      <c r="Q53" s="55">
        <v>0</v>
      </c>
      <c r="R53" s="55" t="s">
        <v>200</v>
      </c>
      <c r="S53" s="58" t="s">
        <v>241</v>
      </c>
      <c r="T53" s="62">
        <f t="shared" si="1"/>
        <v>891753.3</v>
      </c>
    </row>
    <row r="54" spans="1:21" s="59" customFormat="1">
      <c r="A54" s="54">
        <v>51</v>
      </c>
      <c r="B54" s="55" t="s">
        <v>162</v>
      </c>
      <c r="C54" s="55" t="s">
        <v>163</v>
      </c>
      <c r="D54" s="55" t="s">
        <v>236</v>
      </c>
      <c r="E54" s="56">
        <v>164.21</v>
      </c>
      <c r="F54" s="55" t="s">
        <v>198</v>
      </c>
      <c r="G54" s="55" t="s">
        <v>166</v>
      </c>
      <c r="H54" s="55" t="s">
        <v>175</v>
      </c>
      <c r="I54" s="55"/>
      <c r="J54" s="55" t="s">
        <v>237</v>
      </c>
      <c r="K54" s="55">
        <v>0</v>
      </c>
      <c r="L54" s="55"/>
      <c r="M54" s="55"/>
      <c r="N54" s="55">
        <v>2</v>
      </c>
      <c r="O54" s="55" t="s">
        <v>218</v>
      </c>
      <c r="P54" s="55">
        <v>4</v>
      </c>
      <c r="Q54" s="55">
        <v>0</v>
      </c>
      <c r="R54" s="55" t="s">
        <v>200</v>
      </c>
      <c r="S54" s="58" t="s">
        <v>241</v>
      </c>
      <c r="T54" s="62">
        <f t="shared" si="1"/>
        <v>609383.31000000006</v>
      </c>
      <c r="U54" s="60">
        <f>SUM(T59:T77)</f>
        <v>13095488.129999999</v>
      </c>
    </row>
    <row r="55" spans="1:21" s="59" customFormat="1" ht="22.5">
      <c r="A55" s="54">
        <v>52</v>
      </c>
      <c r="B55" s="55" t="s">
        <v>162</v>
      </c>
      <c r="C55" s="55" t="s">
        <v>163</v>
      </c>
      <c r="D55" s="55" t="s">
        <v>229</v>
      </c>
      <c r="E55" s="56">
        <v>217.15</v>
      </c>
      <c r="F55" s="55" t="s">
        <v>198</v>
      </c>
      <c r="G55" s="55" t="s">
        <v>166</v>
      </c>
      <c r="H55" s="55" t="s">
        <v>202</v>
      </c>
      <c r="I55" s="55"/>
      <c r="J55" s="55" t="s">
        <v>196</v>
      </c>
      <c r="K55" s="55">
        <v>0</v>
      </c>
      <c r="L55" s="55"/>
      <c r="M55" s="55"/>
      <c r="N55" s="55" t="s">
        <v>230</v>
      </c>
      <c r="O55" s="55" t="s">
        <v>200</v>
      </c>
      <c r="P55" s="55">
        <v>4</v>
      </c>
      <c r="Q55" s="55">
        <v>1</v>
      </c>
      <c r="R55" s="55" t="s">
        <v>200</v>
      </c>
      <c r="S55" s="58" t="s">
        <v>241</v>
      </c>
      <c r="T55" s="62">
        <f t="shared" si="1"/>
        <v>805843.65</v>
      </c>
    </row>
    <row r="56" spans="1:21" s="59" customFormat="1" ht="22.5">
      <c r="A56" s="54">
        <v>53</v>
      </c>
      <c r="B56" s="55" t="s">
        <v>162</v>
      </c>
      <c r="C56" s="55" t="s">
        <v>163</v>
      </c>
      <c r="D56" s="55" t="s">
        <v>231</v>
      </c>
      <c r="E56" s="56">
        <v>156.26</v>
      </c>
      <c r="F56" s="55" t="s">
        <v>198</v>
      </c>
      <c r="G56" s="55" t="s">
        <v>232</v>
      </c>
      <c r="H56" s="55" t="s">
        <v>557</v>
      </c>
      <c r="I56" s="55"/>
      <c r="J56" s="55" t="s">
        <v>196</v>
      </c>
      <c r="K56" s="55">
        <v>0</v>
      </c>
      <c r="L56" s="55"/>
      <c r="M56" s="55"/>
      <c r="N56" s="55" t="s">
        <v>230</v>
      </c>
      <c r="O56" s="55" t="s">
        <v>200</v>
      </c>
      <c r="P56" s="55">
        <v>4</v>
      </c>
      <c r="Q56" s="55">
        <v>1</v>
      </c>
      <c r="R56" s="55" t="s">
        <v>200</v>
      </c>
      <c r="S56" s="58" t="s">
        <v>241</v>
      </c>
      <c r="T56" s="58">
        <f t="shared" si="1"/>
        <v>579880.86</v>
      </c>
    </row>
    <row r="57" spans="1:21" s="59" customFormat="1" ht="22.5">
      <c r="A57" s="54">
        <v>54</v>
      </c>
      <c r="B57" s="55" t="s">
        <v>162</v>
      </c>
      <c r="C57" s="55" t="s">
        <v>163</v>
      </c>
      <c r="D57" s="55" t="s">
        <v>233</v>
      </c>
      <c r="E57" s="56">
        <v>111.53</v>
      </c>
      <c r="F57" s="55" t="s">
        <v>198</v>
      </c>
      <c r="G57" s="55" t="s">
        <v>166</v>
      </c>
      <c r="H57" s="55" t="s">
        <v>172</v>
      </c>
      <c r="I57" s="55"/>
      <c r="J57" s="55" t="s">
        <v>196</v>
      </c>
      <c r="K57" s="55">
        <v>0</v>
      </c>
      <c r="L57" s="55"/>
      <c r="M57" s="55"/>
      <c r="N57" s="55" t="s">
        <v>203</v>
      </c>
      <c r="O57" s="55" t="s">
        <v>200</v>
      </c>
      <c r="P57" s="55">
        <v>3</v>
      </c>
      <c r="Q57" s="55">
        <v>0</v>
      </c>
      <c r="R57" s="55" t="s">
        <v>200</v>
      </c>
      <c r="S57" s="58" t="s">
        <v>241</v>
      </c>
      <c r="T57" s="58">
        <f t="shared" si="1"/>
        <v>413887.83</v>
      </c>
    </row>
    <row r="58" spans="1:21" s="59" customFormat="1" ht="22.5">
      <c r="A58" s="54">
        <v>55</v>
      </c>
      <c r="B58" s="55" t="s">
        <v>162</v>
      </c>
      <c r="C58" s="55" t="s">
        <v>163</v>
      </c>
      <c r="D58" s="55" t="s">
        <v>234</v>
      </c>
      <c r="E58" s="56">
        <v>99.43</v>
      </c>
      <c r="F58" s="55" t="s">
        <v>198</v>
      </c>
      <c r="G58" s="55" t="s">
        <v>166</v>
      </c>
      <c r="H58" s="55" t="s">
        <v>202</v>
      </c>
      <c r="I58" s="55"/>
      <c r="J58" s="55" t="s">
        <v>196</v>
      </c>
      <c r="K58" s="55">
        <v>0</v>
      </c>
      <c r="L58" s="55"/>
      <c r="M58" s="55"/>
      <c r="N58" s="55" t="s">
        <v>235</v>
      </c>
      <c r="O58" s="55" t="s">
        <v>200</v>
      </c>
      <c r="P58" s="55">
        <v>3</v>
      </c>
      <c r="Q58" s="55">
        <v>0</v>
      </c>
      <c r="R58" s="55" t="s">
        <v>200</v>
      </c>
      <c r="S58" s="58" t="s">
        <v>241</v>
      </c>
      <c r="T58" s="58">
        <f t="shared" si="1"/>
        <v>368984.73000000004</v>
      </c>
    </row>
    <row r="59" spans="1:21" s="59" customFormat="1" ht="22.5">
      <c r="A59" s="54">
        <v>56</v>
      </c>
      <c r="B59" s="55" t="s">
        <v>162</v>
      </c>
      <c r="C59" s="55" t="s">
        <v>163</v>
      </c>
      <c r="D59" s="55" t="s">
        <v>197</v>
      </c>
      <c r="E59" s="56">
        <v>54.71</v>
      </c>
      <c r="F59" s="55" t="s">
        <v>198</v>
      </c>
      <c r="G59" s="55" t="s">
        <v>166</v>
      </c>
      <c r="H59" s="55" t="s">
        <v>199</v>
      </c>
      <c r="I59" s="55"/>
      <c r="J59" s="55" t="s">
        <v>196</v>
      </c>
      <c r="K59" s="55">
        <v>0</v>
      </c>
      <c r="L59" s="55"/>
      <c r="M59" s="55"/>
      <c r="N59" s="55">
        <v>1</v>
      </c>
      <c r="O59" s="55" t="s">
        <v>200</v>
      </c>
      <c r="P59" s="55">
        <v>1</v>
      </c>
      <c r="Q59" s="55">
        <v>0</v>
      </c>
      <c r="R59" s="55" t="s">
        <v>200</v>
      </c>
      <c r="S59" s="58" t="s">
        <v>241</v>
      </c>
      <c r="T59" s="58">
        <f t="shared" si="1"/>
        <v>203028.81</v>
      </c>
    </row>
    <row r="60" spans="1:21" s="59" customFormat="1" ht="24.75" customHeight="1">
      <c r="A60" s="54">
        <v>57</v>
      </c>
      <c r="B60" s="55" t="s">
        <v>162</v>
      </c>
      <c r="C60" s="55" t="s">
        <v>163</v>
      </c>
      <c r="D60" s="55" t="s">
        <v>201</v>
      </c>
      <c r="E60" s="56">
        <v>104.3</v>
      </c>
      <c r="F60" s="55" t="s">
        <v>198</v>
      </c>
      <c r="G60" s="55" t="s">
        <v>166</v>
      </c>
      <c r="H60" s="55" t="s">
        <v>213</v>
      </c>
      <c r="I60" s="55"/>
      <c r="J60" s="55" t="s">
        <v>196</v>
      </c>
      <c r="K60" s="55">
        <v>0</v>
      </c>
      <c r="L60" s="55"/>
      <c r="M60" s="55"/>
      <c r="N60" s="55" t="s">
        <v>203</v>
      </c>
      <c r="O60" s="55" t="s">
        <v>200</v>
      </c>
      <c r="P60" s="55">
        <v>9</v>
      </c>
      <c r="Q60" s="55">
        <v>0</v>
      </c>
      <c r="R60" s="55" t="s">
        <v>200</v>
      </c>
      <c r="S60" s="58" t="s">
        <v>241</v>
      </c>
      <c r="T60" s="58">
        <f t="shared" si="1"/>
        <v>387057.3</v>
      </c>
    </row>
    <row r="61" spans="1:21" s="59" customFormat="1" ht="22.5">
      <c r="A61" s="54">
        <v>58</v>
      </c>
      <c r="B61" s="55" t="s">
        <v>162</v>
      </c>
      <c r="C61" s="55" t="s">
        <v>163</v>
      </c>
      <c r="D61" s="55" t="s">
        <v>206</v>
      </c>
      <c r="E61" s="56">
        <v>102.77</v>
      </c>
      <c r="F61" s="55" t="s">
        <v>207</v>
      </c>
      <c r="G61" s="55" t="s">
        <v>166</v>
      </c>
      <c r="H61" s="55" t="s">
        <v>213</v>
      </c>
      <c r="I61" s="55"/>
      <c r="J61" s="55" t="s">
        <v>196</v>
      </c>
      <c r="K61" s="55">
        <v>0</v>
      </c>
      <c r="L61" s="55"/>
      <c r="M61" s="55"/>
      <c r="N61" s="55" t="s">
        <v>203</v>
      </c>
      <c r="O61" s="55" t="s">
        <v>200</v>
      </c>
      <c r="P61" s="55">
        <v>3</v>
      </c>
      <c r="Q61" s="55">
        <v>0</v>
      </c>
      <c r="R61" s="55" t="s">
        <v>200</v>
      </c>
      <c r="S61" s="58" t="s">
        <v>241</v>
      </c>
      <c r="T61" s="58">
        <f t="shared" si="1"/>
        <v>381379.47</v>
      </c>
    </row>
    <row r="62" spans="1:21" s="59" customFormat="1">
      <c r="A62" s="54">
        <v>59</v>
      </c>
      <c r="B62" s="55" t="s">
        <v>162</v>
      </c>
      <c r="C62" s="55" t="s">
        <v>163</v>
      </c>
      <c r="D62" s="55" t="s">
        <v>208</v>
      </c>
      <c r="E62" s="56">
        <v>60.01</v>
      </c>
      <c r="F62" s="55" t="s">
        <v>198</v>
      </c>
      <c r="G62" s="55" t="s">
        <v>166</v>
      </c>
      <c r="H62" s="55" t="s">
        <v>202</v>
      </c>
      <c r="I62" s="55"/>
      <c r="J62" s="55" t="s">
        <v>196</v>
      </c>
      <c r="K62" s="55">
        <v>0</v>
      </c>
      <c r="L62" s="55"/>
      <c r="M62" s="55"/>
      <c r="N62" s="55">
        <v>1</v>
      </c>
      <c r="O62" s="55" t="s">
        <v>200</v>
      </c>
      <c r="P62" s="55">
        <v>1</v>
      </c>
      <c r="Q62" s="55">
        <v>0</v>
      </c>
      <c r="R62" s="55" t="s">
        <v>200</v>
      </c>
      <c r="S62" s="58" t="s">
        <v>241</v>
      </c>
      <c r="T62" s="58">
        <f t="shared" si="1"/>
        <v>222697.11</v>
      </c>
    </row>
    <row r="63" spans="1:21" s="59" customFormat="1">
      <c r="A63" s="54">
        <v>60</v>
      </c>
      <c r="B63" s="55" t="s">
        <v>162</v>
      </c>
      <c r="C63" s="55" t="s">
        <v>163</v>
      </c>
      <c r="D63" s="55" t="s">
        <v>209</v>
      </c>
      <c r="E63" s="56">
        <v>37.71</v>
      </c>
      <c r="F63" s="55" t="s">
        <v>198</v>
      </c>
      <c r="G63" s="55" t="s">
        <v>166</v>
      </c>
      <c r="H63" s="55" t="s">
        <v>175</v>
      </c>
      <c r="I63" s="55"/>
      <c r="J63" s="55" t="s">
        <v>196</v>
      </c>
      <c r="K63" s="55">
        <v>0</v>
      </c>
      <c r="L63" s="55"/>
      <c r="M63" s="55"/>
      <c r="N63" s="55">
        <v>1</v>
      </c>
      <c r="O63" s="55" t="s">
        <v>200</v>
      </c>
      <c r="P63" s="55">
        <v>1</v>
      </c>
      <c r="Q63" s="55">
        <v>0</v>
      </c>
      <c r="R63" s="55" t="s">
        <v>200</v>
      </c>
      <c r="S63" s="58" t="s">
        <v>241</v>
      </c>
      <c r="T63" s="58">
        <f t="shared" si="1"/>
        <v>139941.81</v>
      </c>
    </row>
    <row r="64" spans="1:21" s="59" customFormat="1">
      <c r="A64" s="54">
        <v>61</v>
      </c>
      <c r="B64" s="55" t="s">
        <v>162</v>
      </c>
      <c r="C64" s="55" t="s">
        <v>163</v>
      </c>
      <c r="D64" s="55" t="s">
        <v>210</v>
      </c>
      <c r="E64" s="56">
        <v>470.72</v>
      </c>
      <c r="F64" s="55" t="s">
        <v>198</v>
      </c>
      <c r="G64" s="55" t="s">
        <v>166</v>
      </c>
      <c r="H64" s="55" t="s">
        <v>175</v>
      </c>
      <c r="I64" s="55"/>
      <c r="J64" s="55" t="s">
        <v>196</v>
      </c>
      <c r="K64" s="55"/>
      <c r="L64" s="55"/>
      <c r="M64" s="55"/>
      <c r="N64" s="55">
        <v>3</v>
      </c>
      <c r="O64" s="55" t="s">
        <v>200</v>
      </c>
      <c r="P64" s="55">
        <v>7</v>
      </c>
      <c r="Q64" s="55">
        <v>1</v>
      </c>
      <c r="R64" s="55" t="s">
        <v>200</v>
      </c>
      <c r="S64" s="58" t="s">
        <v>241</v>
      </c>
      <c r="T64" s="58">
        <f t="shared" si="1"/>
        <v>1746841.9200000002</v>
      </c>
    </row>
    <row r="65" spans="1:22" s="59" customFormat="1" ht="22.5">
      <c r="A65" s="54">
        <v>62</v>
      </c>
      <c r="B65" s="55" t="s">
        <v>162</v>
      </c>
      <c r="C65" s="55" t="s">
        <v>163</v>
      </c>
      <c r="D65" s="55" t="s">
        <v>211</v>
      </c>
      <c r="E65" s="56">
        <v>200.62</v>
      </c>
      <c r="F65" s="55" t="s">
        <v>198</v>
      </c>
      <c r="G65" s="55" t="s">
        <v>166</v>
      </c>
      <c r="H65" s="55" t="s">
        <v>202</v>
      </c>
      <c r="I65" s="55"/>
      <c r="J65" s="55" t="s">
        <v>196</v>
      </c>
      <c r="K65" s="55">
        <v>0</v>
      </c>
      <c r="L65" s="55"/>
      <c r="M65" s="55"/>
      <c r="N65" s="55" t="s">
        <v>558</v>
      </c>
      <c r="O65" s="55" t="s">
        <v>200</v>
      </c>
      <c r="P65" s="55">
        <v>2</v>
      </c>
      <c r="Q65" s="55">
        <v>1</v>
      </c>
      <c r="R65" s="55" t="s">
        <v>200</v>
      </c>
      <c r="S65" s="58" t="s">
        <v>241</v>
      </c>
      <c r="T65" s="58">
        <f t="shared" si="1"/>
        <v>744500.82000000007</v>
      </c>
    </row>
    <row r="66" spans="1:22" s="59" customFormat="1" ht="22.5">
      <c r="A66" s="54">
        <v>63</v>
      </c>
      <c r="B66" s="55" t="s">
        <v>162</v>
      </c>
      <c r="C66" s="55" t="s">
        <v>163</v>
      </c>
      <c r="D66" s="55" t="s">
        <v>204</v>
      </c>
      <c r="E66" s="56">
        <v>203.35</v>
      </c>
      <c r="F66" s="55" t="s">
        <v>198</v>
      </c>
      <c r="G66" s="55" t="s">
        <v>166</v>
      </c>
      <c r="H66" s="55" t="s">
        <v>172</v>
      </c>
      <c r="I66" s="55"/>
      <c r="J66" s="55" t="s">
        <v>196</v>
      </c>
      <c r="K66" s="55">
        <v>0</v>
      </c>
      <c r="L66" s="55"/>
      <c r="M66" s="55"/>
      <c r="N66" s="55" t="s">
        <v>203</v>
      </c>
      <c r="O66" s="55" t="s">
        <v>200</v>
      </c>
      <c r="P66" s="55">
        <v>4</v>
      </c>
      <c r="Q66" s="55">
        <v>0</v>
      </c>
      <c r="R66" s="55" t="s">
        <v>200</v>
      </c>
      <c r="S66" s="58" t="s">
        <v>241</v>
      </c>
      <c r="T66" s="58">
        <f t="shared" si="1"/>
        <v>754631.85</v>
      </c>
    </row>
    <row r="67" spans="1:22" s="59" customFormat="1" ht="22.5">
      <c r="A67" s="54">
        <v>64</v>
      </c>
      <c r="B67" s="55" t="s">
        <v>162</v>
      </c>
      <c r="C67" s="55" t="s">
        <v>163</v>
      </c>
      <c r="D67" s="55" t="s">
        <v>212</v>
      </c>
      <c r="E67" s="56">
        <v>137.06</v>
      </c>
      <c r="F67" s="55" t="s">
        <v>198</v>
      </c>
      <c r="G67" s="55" t="s">
        <v>166</v>
      </c>
      <c r="H67" s="55" t="s">
        <v>213</v>
      </c>
      <c r="I67" s="55"/>
      <c r="J67" s="55" t="s">
        <v>196</v>
      </c>
      <c r="K67" s="55">
        <v>0</v>
      </c>
      <c r="L67" s="55"/>
      <c r="M67" s="55"/>
      <c r="N67" s="55" t="s">
        <v>203</v>
      </c>
      <c r="O67" s="55" t="s">
        <v>200</v>
      </c>
      <c r="P67" s="55">
        <v>1</v>
      </c>
      <c r="Q67" s="55">
        <v>0</v>
      </c>
      <c r="R67" s="55" t="s">
        <v>200</v>
      </c>
      <c r="S67" s="58" t="s">
        <v>241</v>
      </c>
      <c r="T67" s="58">
        <f t="shared" si="1"/>
        <v>508629.66000000003</v>
      </c>
    </row>
    <row r="68" spans="1:22" s="59" customFormat="1" ht="10.5" customHeight="1">
      <c r="A68" s="54">
        <v>65</v>
      </c>
      <c r="B68" s="55" t="s">
        <v>162</v>
      </c>
      <c r="C68" s="55" t="s">
        <v>163</v>
      </c>
      <c r="D68" s="55" t="s">
        <v>214</v>
      </c>
      <c r="E68" s="56">
        <v>224.86</v>
      </c>
      <c r="F68" s="55" t="s">
        <v>198</v>
      </c>
      <c r="G68" s="55" t="s">
        <v>166</v>
      </c>
      <c r="H68" s="55" t="s">
        <v>175</v>
      </c>
      <c r="I68" s="55"/>
      <c r="J68" s="55" t="s">
        <v>196</v>
      </c>
      <c r="K68" s="55">
        <v>0</v>
      </c>
      <c r="L68" s="55"/>
      <c r="M68" s="55"/>
      <c r="N68" s="55">
        <v>3</v>
      </c>
      <c r="O68" s="55" t="s">
        <v>200</v>
      </c>
      <c r="P68" s="55">
        <v>3</v>
      </c>
      <c r="Q68" s="55">
        <v>1</v>
      </c>
      <c r="R68" s="55" t="s">
        <v>200</v>
      </c>
      <c r="S68" s="58" t="s">
        <v>241</v>
      </c>
      <c r="T68" s="58">
        <f t="shared" si="1"/>
        <v>834455.46000000008</v>
      </c>
    </row>
    <row r="69" spans="1:22" s="59" customFormat="1">
      <c r="A69" s="54">
        <v>66</v>
      </c>
      <c r="B69" s="55" t="s">
        <v>162</v>
      </c>
      <c r="C69" s="55" t="s">
        <v>163</v>
      </c>
      <c r="D69" s="55" t="s">
        <v>215</v>
      </c>
      <c r="E69" s="56">
        <v>192.12</v>
      </c>
      <c r="F69" s="55" t="s">
        <v>198</v>
      </c>
      <c r="G69" s="55" t="s">
        <v>166</v>
      </c>
      <c r="H69" s="55" t="s">
        <v>175</v>
      </c>
      <c r="I69" s="55"/>
      <c r="J69" s="55" t="s">
        <v>196</v>
      </c>
      <c r="K69" s="55">
        <v>0</v>
      </c>
      <c r="L69" s="55"/>
      <c r="M69" s="55"/>
      <c r="N69" s="55">
        <v>3</v>
      </c>
      <c r="O69" s="55" t="s">
        <v>200</v>
      </c>
      <c r="P69" s="55">
        <v>5</v>
      </c>
      <c r="Q69" s="55">
        <v>1</v>
      </c>
      <c r="R69" s="55" t="s">
        <v>200</v>
      </c>
      <c r="S69" s="58" t="s">
        <v>241</v>
      </c>
      <c r="T69" s="58">
        <f t="shared" si="1"/>
        <v>712957.32000000007</v>
      </c>
    </row>
    <row r="70" spans="1:22" s="59" customFormat="1">
      <c r="A70" s="54">
        <v>67</v>
      </c>
      <c r="B70" s="55" t="s">
        <v>162</v>
      </c>
      <c r="C70" s="55" t="s">
        <v>163</v>
      </c>
      <c r="D70" s="55" t="s">
        <v>221</v>
      </c>
      <c r="E70" s="56">
        <v>192.12</v>
      </c>
      <c r="F70" s="55" t="s">
        <v>198</v>
      </c>
      <c r="G70" s="55" t="s">
        <v>166</v>
      </c>
      <c r="H70" s="55" t="s">
        <v>175</v>
      </c>
      <c r="I70" s="55"/>
      <c r="J70" s="55" t="s">
        <v>196</v>
      </c>
      <c r="K70" s="55">
        <v>0</v>
      </c>
      <c r="L70" s="55"/>
      <c r="M70" s="55"/>
      <c r="N70" s="55">
        <v>3</v>
      </c>
      <c r="O70" s="55" t="s">
        <v>200</v>
      </c>
      <c r="P70" s="55">
        <v>4</v>
      </c>
      <c r="Q70" s="55">
        <v>1</v>
      </c>
      <c r="R70" s="55" t="s">
        <v>200</v>
      </c>
      <c r="S70" s="58" t="s">
        <v>241</v>
      </c>
      <c r="T70" s="58">
        <f t="shared" si="1"/>
        <v>712957.32000000007</v>
      </c>
    </row>
    <row r="71" spans="1:22" s="59" customFormat="1">
      <c r="A71" s="54">
        <v>68</v>
      </c>
      <c r="B71" s="55" t="s">
        <v>162</v>
      </c>
      <c r="C71" s="55" t="s">
        <v>163</v>
      </c>
      <c r="D71" s="55" t="s">
        <v>220</v>
      </c>
      <c r="E71" s="56">
        <v>336.56</v>
      </c>
      <c r="F71" s="55" t="s">
        <v>198</v>
      </c>
      <c r="G71" s="55" t="s">
        <v>166</v>
      </c>
      <c r="H71" s="55" t="s">
        <v>202</v>
      </c>
      <c r="I71" s="55"/>
      <c r="J71" s="55" t="s">
        <v>196</v>
      </c>
      <c r="K71" s="55">
        <v>0</v>
      </c>
      <c r="L71" s="55"/>
      <c r="M71" s="55"/>
      <c r="N71" s="55">
        <v>3</v>
      </c>
      <c r="O71" s="55" t="s">
        <v>200</v>
      </c>
      <c r="P71" s="55">
        <v>4</v>
      </c>
      <c r="Q71" s="55">
        <v>1</v>
      </c>
      <c r="R71" s="55" t="s">
        <v>200</v>
      </c>
      <c r="S71" s="58" t="s">
        <v>241</v>
      </c>
      <c r="T71" s="58">
        <f t="shared" si="1"/>
        <v>1248974.1599999999</v>
      </c>
    </row>
    <row r="72" spans="1:22" s="59" customFormat="1" ht="22.5">
      <c r="A72" s="54">
        <v>69</v>
      </c>
      <c r="B72" s="55" t="s">
        <v>162</v>
      </c>
      <c r="C72" s="55" t="s">
        <v>163</v>
      </c>
      <c r="D72" s="55" t="s">
        <v>225</v>
      </c>
      <c r="E72" s="56">
        <v>208</v>
      </c>
      <c r="F72" s="55" t="s">
        <v>198</v>
      </c>
      <c r="G72" s="55" t="s">
        <v>166</v>
      </c>
      <c r="H72" s="55" t="s">
        <v>175</v>
      </c>
      <c r="I72" s="55"/>
      <c r="J72" s="55" t="s">
        <v>196</v>
      </c>
      <c r="K72" s="55">
        <v>0</v>
      </c>
      <c r="L72" s="55"/>
      <c r="M72" s="55"/>
      <c r="N72" s="55" t="s">
        <v>226</v>
      </c>
      <c r="O72" s="55" t="s">
        <v>200</v>
      </c>
      <c r="P72" s="55">
        <v>4</v>
      </c>
      <c r="Q72" s="55">
        <v>1</v>
      </c>
      <c r="R72" s="55" t="s">
        <v>200</v>
      </c>
      <c r="S72" s="58" t="s">
        <v>241</v>
      </c>
      <c r="T72" s="58">
        <f t="shared" si="1"/>
        <v>771888</v>
      </c>
    </row>
    <row r="73" spans="1:22" s="59" customFormat="1" ht="22.5">
      <c r="A73" s="54">
        <v>70</v>
      </c>
      <c r="B73" s="55" t="s">
        <v>162</v>
      </c>
      <c r="C73" s="55" t="s">
        <v>163</v>
      </c>
      <c r="D73" s="55" t="s">
        <v>219</v>
      </c>
      <c r="E73" s="56">
        <v>107.24</v>
      </c>
      <c r="F73" s="55" t="s">
        <v>198</v>
      </c>
      <c r="G73" s="55" t="s">
        <v>166</v>
      </c>
      <c r="H73" s="55" t="s">
        <v>202</v>
      </c>
      <c r="I73" s="55"/>
      <c r="J73" s="55" t="s">
        <v>196</v>
      </c>
      <c r="K73" s="55"/>
      <c r="L73" s="55"/>
      <c r="M73" s="55"/>
      <c r="N73" s="55" t="s">
        <v>203</v>
      </c>
      <c r="O73" s="55" t="s">
        <v>200</v>
      </c>
      <c r="P73" s="55">
        <v>3</v>
      </c>
      <c r="Q73" s="55">
        <v>0</v>
      </c>
      <c r="R73" s="55" t="s">
        <v>200</v>
      </c>
      <c r="S73" s="58" t="s">
        <v>241</v>
      </c>
      <c r="T73" s="58">
        <f t="shared" si="1"/>
        <v>397967.63999999996</v>
      </c>
    </row>
    <row r="74" spans="1:22" s="59" customFormat="1">
      <c r="A74" s="54">
        <v>71</v>
      </c>
      <c r="B74" s="55" t="s">
        <v>162</v>
      </c>
      <c r="C74" s="55" t="s">
        <v>163</v>
      </c>
      <c r="D74" s="55" t="s">
        <v>217</v>
      </c>
      <c r="E74" s="56">
        <v>423.32</v>
      </c>
      <c r="F74" s="55" t="s">
        <v>198</v>
      </c>
      <c r="G74" s="55" t="s">
        <v>166</v>
      </c>
      <c r="H74" s="55" t="s">
        <v>175</v>
      </c>
      <c r="I74" s="55"/>
      <c r="J74" s="55" t="s">
        <v>196</v>
      </c>
      <c r="K74" s="55">
        <v>0</v>
      </c>
      <c r="L74" s="55"/>
      <c r="M74" s="55"/>
      <c r="N74" s="55">
        <v>2</v>
      </c>
      <c r="O74" s="55" t="s">
        <v>218</v>
      </c>
      <c r="P74" s="55">
        <v>5</v>
      </c>
      <c r="Q74" s="55">
        <v>0</v>
      </c>
      <c r="R74" s="55" t="s">
        <v>200</v>
      </c>
      <c r="S74" s="58" t="s">
        <v>241</v>
      </c>
      <c r="T74" s="58">
        <f t="shared" si="1"/>
        <v>1570940.52</v>
      </c>
    </row>
    <row r="75" spans="1:22" s="59" customFormat="1">
      <c r="A75" s="54">
        <v>72</v>
      </c>
      <c r="B75" s="55" t="s">
        <v>181</v>
      </c>
      <c r="C75" s="55" t="s">
        <v>182</v>
      </c>
      <c r="D75" s="55" t="s">
        <v>222</v>
      </c>
      <c r="E75" s="56">
        <v>163.76</v>
      </c>
      <c r="F75" s="55" t="s">
        <v>198</v>
      </c>
      <c r="G75" s="55" t="s">
        <v>166</v>
      </c>
      <c r="H75" s="55" t="s">
        <v>202</v>
      </c>
      <c r="I75" s="55"/>
      <c r="J75" s="55" t="s">
        <v>196</v>
      </c>
      <c r="K75" s="55">
        <v>0</v>
      </c>
      <c r="L75" s="55"/>
      <c r="M75" s="55"/>
      <c r="N75" s="55" t="s">
        <v>205</v>
      </c>
      <c r="O75" s="55" t="s">
        <v>200</v>
      </c>
      <c r="P75" s="55">
        <v>2</v>
      </c>
      <c r="Q75" s="55" t="s">
        <v>223</v>
      </c>
      <c r="R75" s="55" t="s">
        <v>200</v>
      </c>
      <c r="S75" s="58" t="s">
        <v>241</v>
      </c>
      <c r="T75" s="58">
        <f t="shared" si="1"/>
        <v>607713.36</v>
      </c>
    </row>
    <row r="76" spans="1:22" s="59" customFormat="1">
      <c r="A76" s="54">
        <v>73</v>
      </c>
      <c r="B76" s="55" t="s">
        <v>162</v>
      </c>
      <c r="C76" s="55" t="s">
        <v>182</v>
      </c>
      <c r="D76" s="55" t="s">
        <v>675</v>
      </c>
      <c r="E76" s="56">
        <v>208</v>
      </c>
      <c r="F76" s="55" t="s">
        <v>198</v>
      </c>
      <c r="G76" s="55" t="s">
        <v>559</v>
      </c>
      <c r="H76" s="55" t="s">
        <v>175</v>
      </c>
      <c r="I76" s="55"/>
      <c r="J76" s="55">
        <v>1970</v>
      </c>
      <c r="K76" s="55">
        <v>0</v>
      </c>
      <c r="L76" s="55"/>
      <c r="M76" s="55"/>
      <c r="N76" s="55">
        <v>2</v>
      </c>
      <c r="O76" s="55" t="s">
        <v>200</v>
      </c>
      <c r="P76" s="55">
        <v>4</v>
      </c>
      <c r="Q76" s="55">
        <v>0</v>
      </c>
      <c r="R76" s="55" t="s">
        <v>200</v>
      </c>
      <c r="S76" s="58" t="s">
        <v>241</v>
      </c>
      <c r="T76" s="58">
        <f t="shared" si="1"/>
        <v>771888</v>
      </c>
    </row>
    <row r="77" spans="1:22" s="59" customFormat="1">
      <c r="A77" s="54">
        <v>74</v>
      </c>
      <c r="B77" s="55" t="s">
        <v>162</v>
      </c>
      <c r="C77" s="55" t="s">
        <v>163</v>
      </c>
      <c r="D77" s="55" t="s">
        <v>216</v>
      </c>
      <c r="E77" s="56">
        <v>101.6</v>
      </c>
      <c r="F77" s="55" t="s">
        <v>198</v>
      </c>
      <c r="G77" s="55" t="s">
        <v>166</v>
      </c>
      <c r="H77" s="55" t="s">
        <v>175</v>
      </c>
      <c r="I77" s="55"/>
      <c r="J77" s="55" t="s">
        <v>196</v>
      </c>
      <c r="K77" s="71">
        <v>0</v>
      </c>
      <c r="L77" s="71"/>
      <c r="M77" s="71"/>
      <c r="N77" s="71">
        <v>2</v>
      </c>
      <c r="O77" s="71" t="s">
        <v>200</v>
      </c>
      <c r="P77" s="71">
        <v>2</v>
      </c>
      <c r="Q77" s="71">
        <v>0</v>
      </c>
      <c r="R77" s="71" t="s">
        <v>200</v>
      </c>
      <c r="S77" s="58" t="s">
        <v>241</v>
      </c>
      <c r="T77" s="58">
        <f t="shared" si="1"/>
        <v>377037.6</v>
      </c>
      <c r="V77" s="60">
        <f>SUM(T49:T77)</f>
        <v>20775699.510000002</v>
      </c>
    </row>
    <row r="78" spans="1:22" s="59" customFormat="1" ht="67.5">
      <c r="A78" s="54">
        <v>75</v>
      </c>
      <c r="B78" s="55" t="s">
        <v>162</v>
      </c>
      <c r="C78" s="55" t="s">
        <v>163</v>
      </c>
      <c r="D78" s="55" t="s">
        <v>265</v>
      </c>
      <c r="E78" s="56">
        <v>650.04999999999995</v>
      </c>
      <c r="F78" s="55" t="s">
        <v>255</v>
      </c>
      <c r="G78" s="55" t="s">
        <v>166</v>
      </c>
      <c r="H78" s="55" t="s">
        <v>202</v>
      </c>
      <c r="I78" s="55" t="s">
        <v>418</v>
      </c>
      <c r="J78" s="55">
        <v>1897</v>
      </c>
      <c r="K78" s="55">
        <v>0</v>
      </c>
      <c r="L78" s="55" t="s">
        <v>562</v>
      </c>
      <c r="M78" s="55" t="s">
        <v>419</v>
      </c>
      <c r="N78" s="55">
        <v>3</v>
      </c>
      <c r="O78" s="55" t="s">
        <v>218</v>
      </c>
      <c r="P78" s="55">
        <v>0</v>
      </c>
      <c r="Q78" s="55">
        <v>13</v>
      </c>
      <c r="R78" s="55"/>
      <c r="S78" s="67" t="s">
        <v>420</v>
      </c>
      <c r="T78" s="58">
        <f t="shared" si="1"/>
        <v>2412335.5499999998</v>
      </c>
    </row>
    <row r="79" spans="1:22" s="59" customFormat="1" ht="67.5">
      <c r="A79" s="54">
        <v>76</v>
      </c>
      <c r="B79" s="55" t="s">
        <v>162</v>
      </c>
      <c r="C79" s="55" t="s">
        <v>163</v>
      </c>
      <c r="D79" s="55" t="s">
        <v>265</v>
      </c>
      <c r="E79" s="56">
        <v>1014.72</v>
      </c>
      <c r="F79" s="55" t="s">
        <v>255</v>
      </c>
      <c r="G79" s="55" t="s">
        <v>412</v>
      </c>
      <c r="H79" s="55" t="s">
        <v>416</v>
      </c>
      <c r="I79" s="55" t="s">
        <v>417</v>
      </c>
      <c r="J79" s="55">
        <v>1988</v>
      </c>
      <c r="K79" s="55">
        <v>0</v>
      </c>
      <c r="L79" s="55" t="s">
        <v>562</v>
      </c>
      <c r="M79" s="55" t="s">
        <v>419</v>
      </c>
      <c r="N79" s="55">
        <v>2</v>
      </c>
      <c r="O79" s="55" t="s">
        <v>218</v>
      </c>
      <c r="P79" s="55">
        <v>0</v>
      </c>
      <c r="Q79" s="55">
        <v>17</v>
      </c>
      <c r="R79" s="55"/>
      <c r="S79" s="67" t="s">
        <v>420</v>
      </c>
      <c r="T79" s="58">
        <f t="shared" si="1"/>
        <v>3765625.92</v>
      </c>
    </row>
    <row r="80" spans="1:22" s="59" customFormat="1" ht="67.5">
      <c r="A80" s="54">
        <v>77</v>
      </c>
      <c r="B80" s="55" t="s">
        <v>162</v>
      </c>
      <c r="C80" s="55" t="s">
        <v>163</v>
      </c>
      <c r="D80" s="55" t="s">
        <v>265</v>
      </c>
      <c r="E80" s="56">
        <v>727</v>
      </c>
      <c r="F80" s="55" t="s">
        <v>255</v>
      </c>
      <c r="G80" s="55" t="s">
        <v>412</v>
      </c>
      <c r="H80" s="55" t="s">
        <v>413</v>
      </c>
      <c r="I80" s="55" t="s">
        <v>414</v>
      </c>
      <c r="J80" s="55">
        <v>2006</v>
      </c>
      <c r="K80" s="55">
        <v>0</v>
      </c>
      <c r="L80" s="55" t="s">
        <v>415</v>
      </c>
      <c r="M80" s="55" t="s">
        <v>419</v>
      </c>
      <c r="N80" s="55">
        <v>1</v>
      </c>
      <c r="O80" s="55" t="s">
        <v>218</v>
      </c>
      <c r="P80" s="55">
        <v>0</v>
      </c>
      <c r="Q80" s="55">
        <v>11</v>
      </c>
      <c r="R80" s="55"/>
      <c r="S80" s="67" t="s">
        <v>420</v>
      </c>
      <c r="T80" s="58">
        <f t="shared" si="1"/>
        <v>2697897</v>
      </c>
      <c r="U80" s="60">
        <f>SUM(T78:T80)</f>
        <v>8875858.4699999988</v>
      </c>
      <c r="V80" s="60">
        <f>SUM(T78:T80)</f>
        <v>8875858.4699999988</v>
      </c>
    </row>
    <row r="81" spans="1:22" s="72" customFormat="1" ht="22.5">
      <c r="A81" s="54">
        <v>78</v>
      </c>
      <c r="B81" s="55" t="s">
        <v>162</v>
      </c>
      <c r="C81" s="55" t="s">
        <v>163</v>
      </c>
      <c r="D81" s="55" t="s">
        <v>791</v>
      </c>
      <c r="E81" s="55">
        <v>2818.7</v>
      </c>
      <c r="F81" s="55" t="s">
        <v>792</v>
      </c>
      <c r="G81" s="55" t="s">
        <v>793</v>
      </c>
      <c r="H81" s="55" t="s">
        <v>794</v>
      </c>
      <c r="I81" s="55"/>
      <c r="J81" s="55">
        <v>2015</v>
      </c>
      <c r="K81" s="55">
        <v>0</v>
      </c>
      <c r="L81" s="55" t="s">
        <v>795</v>
      </c>
      <c r="M81" s="55" t="s">
        <v>796</v>
      </c>
      <c r="N81" s="55">
        <v>2</v>
      </c>
      <c r="O81" s="55" t="s">
        <v>218</v>
      </c>
      <c r="P81" s="55">
        <v>0</v>
      </c>
      <c r="Q81" s="55">
        <v>0</v>
      </c>
      <c r="R81" s="55" t="s">
        <v>200</v>
      </c>
      <c r="S81" s="58" t="s">
        <v>797</v>
      </c>
      <c r="T81" s="58">
        <f t="shared" si="1"/>
        <v>10460195.699999999</v>
      </c>
    </row>
    <row r="82" spans="1:22" s="72" customFormat="1" ht="22.5">
      <c r="A82" s="54">
        <v>79</v>
      </c>
      <c r="B82" s="55" t="s">
        <v>162</v>
      </c>
      <c r="C82" s="55" t="s">
        <v>163</v>
      </c>
      <c r="D82" s="55" t="s">
        <v>798</v>
      </c>
      <c r="E82" s="55">
        <v>83.61</v>
      </c>
      <c r="F82" s="55" t="s">
        <v>799</v>
      </c>
      <c r="G82" s="55"/>
      <c r="H82" s="55" t="s">
        <v>175</v>
      </c>
      <c r="I82" s="55"/>
      <c r="J82" s="55">
        <v>2008</v>
      </c>
      <c r="K82" s="55">
        <v>0</v>
      </c>
      <c r="L82" s="55" t="s">
        <v>795</v>
      </c>
      <c r="M82" s="55"/>
      <c r="N82" s="55">
        <v>1</v>
      </c>
      <c r="O82" s="55" t="s">
        <v>218</v>
      </c>
      <c r="P82" s="55">
        <v>0</v>
      </c>
      <c r="Q82" s="55">
        <v>0</v>
      </c>
      <c r="R82" s="55" t="s">
        <v>200</v>
      </c>
      <c r="S82" s="58" t="s">
        <v>797</v>
      </c>
      <c r="T82" s="58">
        <f t="shared" si="1"/>
        <v>310276.71000000002</v>
      </c>
      <c r="U82" s="73">
        <f>SUM(T81:T82)</f>
        <v>10770472.41</v>
      </c>
      <c r="V82" s="73">
        <f>SUM(T81:T82)</f>
        <v>10770472.41</v>
      </c>
    </row>
    <row r="83" spans="1:22" s="16" customFormat="1">
      <c r="S83" s="31" t="s">
        <v>431</v>
      </c>
      <c r="T83" s="31">
        <f>SUM(T4:T82)</f>
        <v>92294702.579999983</v>
      </c>
      <c r="V83" s="17">
        <f>SUM(V7:V80)</f>
        <v>81524230.170000002</v>
      </c>
    </row>
    <row r="84" spans="1:22" s="16" customFormat="1"/>
    <row r="85" spans="1:22" s="16" customFormat="1"/>
    <row r="86" spans="1:22" s="16" customFormat="1"/>
    <row r="87" spans="1:22" s="16" customFormat="1"/>
    <row r="88" spans="1:22" s="16" customFormat="1"/>
    <row r="89" spans="1:22" s="16" customFormat="1"/>
    <row r="90" spans="1:22" s="16" customFormat="1">
      <c r="A90" s="18"/>
      <c r="B90" s="18"/>
      <c r="C90" s="18"/>
      <c r="D90" s="18"/>
      <c r="E90" s="19"/>
      <c r="F90" s="18"/>
      <c r="G90" s="18"/>
      <c r="S90" s="30"/>
    </row>
    <row r="91" spans="1:22" s="16" customFormat="1">
      <c r="A91" s="18"/>
      <c r="B91" s="18"/>
      <c r="C91" s="18"/>
      <c r="D91" s="18"/>
      <c r="E91" s="19"/>
      <c r="F91" s="18"/>
      <c r="G91" s="18"/>
    </row>
    <row r="92" spans="1:22" s="16" customFormat="1">
      <c r="A92" s="18"/>
      <c r="B92" s="18"/>
      <c r="C92" s="18"/>
      <c r="D92" s="18"/>
      <c r="E92" s="19"/>
      <c r="F92" s="18"/>
      <c r="G92" s="18"/>
    </row>
    <row r="93" spans="1:22" s="16" customFormat="1">
      <c r="A93" s="18"/>
      <c r="B93" s="18"/>
      <c r="C93" s="18"/>
      <c r="D93" s="18"/>
      <c r="E93" s="19"/>
      <c r="F93" s="18"/>
      <c r="G93" s="18"/>
    </row>
    <row r="94" spans="1:22" s="16" customFormat="1">
      <c r="A94" s="18"/>
      <c r="B94" s="18"/>
      <c r="C94" s="18"/>
      <c r="D94" s="18"/>
      <c r="E94" s="19"/>
      <c r="F94" s="18"/>
      <c r="G94" s="18"/>
    </row>
    <row r="95" spans="1:22" s="16" customFormat="1">
      <c r="A95" s="18"/>
      <c r="B95" s="18"/>
      <c r="C95" s="18"/>
      <c r="D95" s="18"/>
      <c r="E95" s="19"/>
      <c r="F95" s="18"/>
      <c r="G95" s="18"/>
    </row>
    <row r="96" spans="1:22" s="16" customFormat="1">
      <c r="A96" s="18"/>
      <c r="B96" s="18"/>
      <c r="C96" s="18"/>
      <c r="D96" s="18"/>
      <c r="E96" s="19"/>
      <c r="F96" s="18"/>
      <c r="G96" s="18"/>
    </row>
    <row r="97" spans="1:20" s="16" customFormat="1">
      <c r="A97" s="18"/>
      <c r="B97" s="18"/>
      <c r="C97" s="18"/>
      <c r="D97" s="18"/>
      <c r="E97" s="19"/>
      <c r="F97" s="18"/>
      <c r="G97" s="18"/>
    </row>
    <row r="98" spans="1:20" s="16" customFormat="1">
      <c r="A98" s="18"/>
      <c r="B98" s="18"/>
      <c r="C98" s="18"/>
      <c r="D98" s="18"/>
      <c r="E98" s="19"/>
      <c r="F98" s="18"/>
      <c r="G98" s="18"/>
    </row>
    <row r="99" spans="1:20" s="16" customFormat="1">
      <c r="A99" s="18"/>
      <c r="B99" s="18"/>
      <c r="C99" s="18"/>
      <c r="D99" s="18"/>
      <c r="E99" s="19"/>
      <c r="F99" s="18"/>
      <c r="G99" s="18"/>
    </row>
    <row r="100" spans="1:20" s="16" customFormat="1">
      <c r="A100" s="18"/>
      <c r="B100" s="18"/>
      <c r="C100" s="18"/>
      <c r="D100" s="18"/>
      <c r="E100" s="19"/>
      <c r="F100" s="18"/>
      <c r="G100" s="18"/>
    </row>
    <row r="101" spans="1:20" s="16" customFormat="1">
      <c r="A101" s="18"/>
      <c r="B101" s="18"/>
      <c r="C101" s="18"/>
      <c r="D101" s="18"/>
      <c r="E101" s="19"/>
      <c r="F101" s="18"/>
      <c r="G101" s="18"/>
    </row>
    <row r="102" spans="1:20" s="16" customFormat="1">
      <c r="A102" s="18"/>
      <c r="B102" s="18"/>
      <c r="C102" s="18"/>
      <c r="D102" s="18"/>
      <c r="E102" s="19"/>
      <c r="F102" s="18"/>
      <c r="G102" s="18"/>
    </row>
    <row r="103" spans="1:20" s="16" customFormat="1">
      <c r="A103" s="18"/>
      <c r="B103" s="18"/>
      <c r="C103" s="18"/>
      <c r="D103" s="18"/>
      <c r="E103" s="19"/>
      <c r="F103" s="18"/>
      <c r="G103" s="18"/>
    </row>
    <row r="104" spans="1:20" s="16" customFormat="1">
      <c r="A104" s="18"/>
      <c r="B104" s="18"/>
      <c r="C104" s="18"/>
      <c r="D104" s="18"/>
      <c r="E104" s="19"/>
      <c r="F104" s="18"/>
      <c r="G104" s="18"/>
    </row>
    <row r="105" spans="1:20" s="16" customFormat="1">
      <c r="A105" s="18"/>
      <c r="B105" s="18"/>
      <c r="C105" s="18"/>
      <c r="D105" s="18"/>
      <c r="E105" s="19"/>
      <c r="F105" s="18"/>
      <c r="G105" s="18"/>
    </row>
    <row r="106" spans="1:20" s="16" customFormat="1">
      <c r="A106" s="18"/>
      <c r="B106" s="18"/>
      <c r="C106" s="18"/>
      <c r="D106" s="18"/>
      <c r="E106" s="19"/>
      <c r="F106" s="18"/>
      <c r="G106" s="18"/>
    </row>
    <row r="107" spans="1:20" s="16" customFormat="1">
      <c r="A107" s="18"/>
      <c r="B107" s="18"/>
      <c r="C107" s="18"/>
      <c r="D107" s="18"/>
      <c r="E107" s="19"/>
      <c r="F107" s="18"/>
      <c r="G107" s="18"/>
    </row>
    <row r="108" spans="1:20" s="16" customFormat="1">
      <c r="A108" s="18"/>
      <c r="B108" s="18"/>
      <c r="C108" s="18"/>
      <c r="D108" s="18"/>
      <c r="E108" s="19"/>
      <c r="F108" s="18"/>
      <c r="G108" s="18"/>
      <c r="T108" s="20"/>
    </row>
    <row r="109" spans="1:20" s="16" customFormat="1">
      <c r="A109" s="18"/>
      <c r="B109" s="18"/>
      <c r="C109" s="18"/>
      <c r="D109" s="18"/>
      <c r="E109" s="19"/>
      <c r="F109" s="18"/>
      <c r="G109" s="18"/>
    </row>
    <row r="110" spans="1:20" s="16" customFormat="1">
      <c r="A110" s="18"/>
      <c r="B110" s="18"/>
      <c r="C110" s="18"/>
      <c r="D110" s="18"/>
      <c r="E110" s="19"/>
      <c r="F110" s="18"/>
      <c r="G110" s="18"/>
    </row>
    <row r="111" spans="1:20" s="16" customFormat="1">
      <c r="A111" s="18"/>
      <c r="B111" s="18"/>
      <c r="C111" s="18"/>
      <c r="D111" s="18"/>
      <c r="E111" s="19"/>
      <c r="F111" s="18"/>
      <c r="G111" s="18"/>
    </row>
    <row r="112" spans="1:20" s="16" customFormat="1">
      <c r="A112" s="18"/>
      <c r="B112" s="18"/>
      <c r="C112" s="18"/>
      <c r="D112" s="18"/>
      <c r="E112" s="19"/>
      <c r="F112" s="18"/>
      <c r="G112" s="18"/>
    </row>
    <row r="113" spans="1:7" s="16" customFormat="1">
      <c r="A113" s="18"/>
      <c r="B113" s="18"/>
      <c r="C113" s="18"/>
      <c r="D113" s="18"/>
      <c r="E113" s="19"/>
      <c r="F113" s="18"/>
      <c r="G113" s="18"/>
    </row>
    <row r="114" spans="1:7" s="16" customFormat="1">
      <c r="A114" s="18"/>
      <c r="B114" s="18"/>
      <c r="C114" s="18"/>
      <c r="D114" s="18"/>
      <c r="E114" s="19"/>
      <c r="F114" s="18"/>
      <c r="G114" s="18"/>
    </row>
    <row r="115" spans="1:7" s="16" customFormat="1">
      <c r="A115" s="18"/>
      <c r="B115" s="18"/>
      <c r="C115" s="18"/>
      <c r="D115" s="18"/>
      <c r="E115" s="19"/>
      <c r="F115" s="18"/>
      <c r="G115" s="18"/>
    </row>
    <row r="116" spans="1:7" s="16" customFormat="1">
      <c r="A116" s="18"/>
      <c r="B116" s="18"/>
      <c r="C116" s="18"/>
      <c r="D116" s="18"/>
      <c r="E116" s="19"/>
      <c r="F116" s="18"/>
      <c r="G116" s="18"/>
    </row>
    <row r="117" spans="1:7" s="16" customFormat="1">
      <c r="A117" s="18"/>
      <c r="B117" s="18"/>
      <c r="C117" s="18"/>
      <c r="D117" s="18"/>
      <c r="E117" s="19"/>
      <c r="F117" s="18"/>
      <c r="G117" s="18"/>
    </row>
    <row r="118" spans="1:7" s="16" customFormat="1">
      <c r="A118" s="18"/>
      <c r="B118" s="18"/>
      <c r="C118" s="18"/>
      <c r="D118" s="18"/>
      <c r="E118" s="19"/>
      <c r="F118" s="18"/>
      <c r="G118" s="18"/>
    </row>
    <row r="119" spans="1:7" s="16" customFormat="1">
      <c r="A119" s="18"/>
      <c r="B119" s="18"/>
      <c r="C119" s="18"/>
      <c r="D119" s="18"/>
      <c r="E119" s="19"/>
      <c r="F119" s="18"/>
      <c r="G119" s="18"/>
    </row>
    <row r="120" spans="1:7" s="16" customFormat="1">
      <c r="A120" s="18"/>
      <c r="B120" s="18"/>
      <c r="C120" s="18"/>
      <c r="D120" s="18"/>
      <c r="E120" s="19"/>
      <c r="F120" s="18"/>
      <c r="G120" s="18"/>
    </row>
    <row r="121" spans="1:7" s="16" customFormat="1">
      <c r="A121" s="18"/>
      <c r="B121" s="18"/>
      <c r="C121" s="18"/>
      <c r="D121" s="18"/>
      <c r="E121" s="19"/>
      <c r="F121" s="18"/>
      <c r="G121" s="18"/>
    </row>
    <row r="122" spans="1:7" s="16" customFormat="1">
      <c r="A122" s="18"/>
      <c r="B122" s="18"/>
      <c r="C122" s="18"/>
      <c r="D122" s="18"/>
      <c r="E122" s="19"/>
      <c r="F122" s="18"/>
      <c r="G122" s="18"/>
    </row>
    <row r="123" spans="1:7" s="16" customFormat="1">
      <c r="A123" s="18"/>
      <c r="B123" s="18"/>
      <c r="C123" s="18"/>
      <c r="D123" s="18"/>
      <c r="E123" s="19"/>
      <c r="F123" s="18"/>
      <c r="G123" s="18"/>
    </row>
    <row r="124" spans="1:7" s="16" customFormat="1">
      <c r="A124" s="18"/>
      <c r="B124" s="18"/>
      <c r="C124" s="18"/>
      <c r="D124" s="18"/>
      <c r="E124" s="19"/>
      <c r="F124" s="18"/>
      <c r="G124" s="18"/>
    </row>
    <row r="125" spans="1:7" s="16" customFormat="1">
      <c r="A125" s="18"/>
      <c r="B125" s="18"/>
      <c r="C125" s="18"/>
      <c r="D125" s="18"/>
      <c r="E125" s="19"/>
      <c r="F125" s="18"/>
      <c r="G125" s="18"/>
    </row>
    <row r="126" spans="1:7" s="16" customFormat="1">
      <c r="A126" s="18"/>
      <c r="B126" s="18"/>
      <c r="C126" s="18"/>
      <c r="D126" s="18"/>
      <c r="E126" s="19"/>
      <c r="F126" s="18"/>
      <c r="G126" s="18"/>
    </row>
    <row r="127" spans="1:7" s="16" customFormat="1">
      <c r="A127" s="18"/>
      <c r="B127" s="18"/>
      <c r="C127" s="18"/>
      <c r="D127" s="18"/>
      <c r="E127" s="19"/>
      <c r="F127" s="18"/>
      <c r="G127" s="18"/>
    </row>
    <row r="128" spans="1:7" s="16" customFormat="1">
      <c r="A128" s="18"/>
      <c r="B128" s="18"/>
      <c r="C128" s="18"/>
      <c r="D128" s="18"/>
      <c r="E128" s="19"/>
      <c r="F128" s="18"/>
      <c r="G128" s="18"/>
    </row>
    <row r="129" spans="1:7" s="16" customFormat="1">
      <c r="A129" s="18"/>
      <c r="B129" s="18"/>
      <c r="C129" s="18"/>
      <c r="D129" s="18"/>
      <c r="E129" s="19"/>
      <c r="F129" s="18"/>
      <c r="G129" s="18"/>
    </row>
    <row r="130" spans="1:7" s="16" customFormat="1">
      <c r="A130" s="18"/>
      <c r="B130" s="18"/>
      <c r="C130" s="18"/>
      <c r="D130" s="18"/>
      <c r="E130" s="19"/>
      <c r="F130" s="18"/>
      <c r="G130" s="18"/>
    </row>
    <row r="131" spans="1:7" s="16" customFormat="1">
      <c r="A131" s="18"/>
      <c r="B131" s="18"/>
      <c r="C131" s="18"/>
      <c r="D131" s="18"/>
      <c r="E131" s="19"/>
      <c r="F131" s="18"/>
      <c r="G131" s="18"/>
    </row>
    <row r="132" spans="1:7" s="16" customFormat="1">
      <c r="A132" s="18"/>
      <c r="B132" s="18"/>
      <c r="C132" s="18"/>
      <c r="D132" s="18"/>
      <c r="E132" s="19"/>
      <c r="F132" s="18"/>
      <c r="G132" s="18"/>
    </row>
    <row r="133" spans="1:7" s="16" customFormat="1">
      <c r="A133" s="18"/>
      <c r="B133" s="18"/>
      <c r="C133" s="18"/>
      <c r="D133" s="18"/>
      <c r="E133" s="19"/>
      <c r="F133" s="18"/>
      <c r="G133" s="18"/>
    </row>
    <row r="134" spans="1:7" s="16" customFormat="1">
      <c r="A134" s="18"/>
      <c r="B134" s="18"/>
      <c r="C134" s="18"/>
      <c r="D134" s="18"/>
      <c r="E134" s="19"/>
      <c r="F134" s="18"/>
      <c r="G134" s="18"/>
    </row>
    <row r="135" spans="1:7" s="16" customFormat="1">
      <c r="A135" s="18"/>
      <c r="B135" s="18"/>
      <c r="C135" s="18"/>
      <c r="D135" s="18"/>
      <c r="E135" s="19"/>
      <c r="F135" s="18"/>
      <c r="G135" s="18"/>
    </row>
    <row r="136" spans="1:7" s="16" customFormat="1">
      <c r="A136" s="18"/>
      <c r="B136" s="18"/>
      <c r="C136" s="18"/>
      <c r="D136" s="18"/>
      <c r="E136" s="19"/>
      <c r="F136" s="18"/>
      <c r="G136" s="18"/>
    </row>
    <row r="137" spans="1:7" s="16" customFormat="1">
      <c r="A137" s="18"/>
      <c r="B137" s="18"/>
      <c r="C137" s="18"/>
      <c r="D137" s="18"/>
      <c r="E137" s="19"/>
      <c r="F137" s="18"/>
      <c r="G137" s="18"/>
    </row>
    <row r="138" spans="1:7" s="16" customFormat="1">
      <c r="A138" s="18"/>
      <c r="B138" s="18"/>
      <c r="C138" s="18"/>
      <c r="D138" s="18"/>
      <c r="E138" s="19"/>
      <c r="F138" s="18"/>
      <c r="G138" s="18"/>
    </row>
    <row r="139" spans="1:7" s="16" customFormat="1">
      <c r="A139" s="18"/>
      <c r="B139" s="18"/>
      <c r="C139" s="18"/>
      <c r="D139" s="18"/>
      <c r="E139" s="19"/>
      <c r="F139" s="18"/>
      <c r="G139" s="18"/>
    </row>
    <row r="140" spans="1:7" s="16" customFormat="1">
      <c r="A140" s="18"/>
      <c r="B140" s="18"/>
      <c r="C140" s="18"/>
      <c r="D140" s="18"/>
      <c r="E140" s="19"/>
      <c r="F140" s="18"/>
      <c r="G140" s="18"/>
    </row>
    <row r="141" spans="1:7" s="16" customFormat="1">
      <c r="A141" s="18"/>
      <c r="B141" s="18"/>
      <c r="C141" s="18"/>
      <c r="D141" s="18"/>
      <c r="E141" s="19"/>
      <c r="F141" s="18"/>
      <c r="G141" s="18"/>
    </row>
    <row r="142" spans="1:7" s="16" customFormat="1">
      <c r="A142" s="18"/>
      <c r="B142" s="18"/>
      <c r="C142" s="18"/>
      <c r="D142" s="18"/>
      <c r="E142" s="19"/>
      <c r="F142" s="18"/>
      <c r="G142" s="18"/>
    </row>
    <row r="143" spans="1:7" s="16" customFormat="1">
      <c r="A143" s="18"/>
      <c r="B143" s="18"/>
      <c r="C143" s="18"/>
      <c r="D143" s="18"/>
      <c r="E143" s="19"/>
      <c r="F143" s="18"/>
      <c r="G143" s="18"/>
    </row>
    <row r="144" spans="1:7" s="16" customFormat="1">
      <c r="A144" s="18"/>
      <c r="B144" s="18"/>
      <c r="C144" s="18"/>
      <c r="D144" s="18"/>
      <c r="E144" s="19"/>
      <c r="F144" s="18"/>
      <c r="G144" s="18"/>
    </row>
    <row r="145" spans="1:7" s="16" customFormat="1">
      <c r="A145" s="18"/>
      <c r="B145" s="18"/>
      <c r="C145" s="18"/>
      <c r="D145" s="18"/>
      <c r="E145" s="19"/>
      <c r="F145" s="18"/>
      <c r="G145" s="18"/>
    </row>
    <row r="146" spans="1:7" s="16" customFormat="1">
      <c r="A146" s="18"/>
      <c r="B146" s="18"/>
      <c r="C146" s="18"/>
      <c r="D146" s="18"/>
      <c r="E146" s="19"/>
      <c r="F146" s="18"/>
      <c r="G146" s="18"/>
    </row>
    <row r="147" spans="1:7" s="16" customFormat="1">
      <c r="A147" s="18"/>
      <c r="B147" s="18"/>
      <c r="C147" s="18"/>
      <c r="D147" s="18"/>
      <c r="E147" s="19"/>
      <c r="F147" s="18"/>
      <c r="G147" s="18"/>
    </row>
    <row r="148" spans="1:7" s="16" customFormat="1">
      <c r="A148" s="18"/>
      <c r="B148" s="18"/>
      <c r="C148" s="18"/>
      <c r="D148" s="18"/>
      <c r="E148" s="19"/>
      <c r="F148" s="18"/>
      <c r="G148" s="18"/>
    </row>
    <row r="149" spans="1:7" s="16" customFormat="1">
      <c r="A149" s="18"/>
      <c r="B149" s="18"/>
      <c r="C149" s="18"/>
      <c r="D149" s="18"/>
      <c r="E149" s="19"/>
      <c r="F149" s="18"/>
      <c r="G149" s="18"/>
    </row>
    <row r="150" spans="1:7" s="16" customFormat="1">
      <c r="A150" s="18"/>
      <c r="B150" s="18"/>
      <c r="C150" s="18"/>
      <c r="D150" s="18"/>
      <c r="E150" s="19"/>
      <c r="F150" s="18"/>
      <c r="G150" s="18"/>
    </row>
    <row r="151" spans="1:7" s="16" customFormat="1">
      <c r="A151" s="18"/>
      <c r="B151" s="18"/>
      <c r="C151" s="18"/>
      <c r="D151" s="18"/>
      <c r="E151" s="19"/>
      <c r="F151" s="18"/>
      <c r="G151" s="18"/>
    </row>
    <row r="152" spans="1:7" s="16" customFormat="1">
      <c r="A152" s="18"/>
      <c r="B152" s="18"/>
      <c r="C152" s="18"/>
      <c r="D152" s="18"/>
      <c r="E152" s="19"/>
      <c r="F152" s="18"/>
      <c r="G152" s="18"/>
    </row>
    <row r="153" spans="1:7" s="16" customFormat="1">
      <c r="A153" s="18"/>
      <c r="B153" s="18"/>
      <c r="C153" s="18"/>
      <c r="D153" s="18"/>
      <c r="E153" s="19"/>
      <c r="F153" s="18"/>
      <c r="G153" s="18"/>
    </row>
    <row r="154" spans="1:7" s="16" customFormat="1">
      <c r="A154" s="18"/>
      <c r="B154" s="18"/>
      <c r="C154" s="18"/>
      <c r="D154" s="18"/>
      <c r="E154" s="19"/>
      <c r="F154" s="18"/>
      <c r="G154" s="18"/>
    </row>
    <row r="155" spans="1:7" s="16" customFormat="1">
      <c r="A155" s="18"/>
      <c r="B155" s="18"/>
      <c r="C155" s="18"/>
      <c r="D155" s="18"/>
      <c r="E155" s="19"/>
      <c r="F155" s="18"/>
      <c r="G155" s="18"/>
    </row>
    <row r="156" spans="1:7" s="16" customFormat="1">
      <c r="A156" s="18"/>
      <c r="B156" s="18"/>
      <c r="C156" s="18"/>
      <c r="D156" s="18"/>
      <c r="E156" s="19"/>
      <c r="F156" s="18"/>
      <c r="G156" s="18"/>
    </row>
    <row r="157" spans="1:7" s="16" customFormat="1">
      <c r="A157" s="18"/>
      <c r="B157" s="18"/>
      <c r="C157" s="18"/>
      <c r="D157" s="18"/>
      <c r="E157" s="19"/>
      <c r="F157" s="18"/>
      <c r="G157" s="18"/>
    </row>
    <row r="158" spans="1:7" s="16" customFormat="1">
      <c r="A158" s="18"/>
      <c r="B158" s="18"/>
      <c r="C158" s="18"/>
      <c r="D158" s="18"/>
      <c r="E158" s="19"/>
      <c r="F158" s="18"/>
      <c r="G158" s="18"/>
    </row>
    <row r="159" spans="1:7" s="16" customFormat="1">
      <c r="A159" s="18"/>
      <c r="B159" s="18"/>
      <c r="C159" s="18"/>
      <c r="D159" s="18"/>
      <c r="E159" s="19"/>
      <c r="F159" s="18"/>
      <c r="G159" s="18"/>
    </row>
    <row r="160" spans="1:7" s="16" customFormat="1">
      <c r="A160" s="18"/>
      <c r="B160" s="18"/>
      <c r="C160" s="18"/>
      <c r="D160" s="18"/>
      <c r="E160" s="19"/>
      <c r="F160" s="18"/>
      <c r="G160" s="18"/>
    </row>
    <row r="161" spans="1:7" s="16" customFormat="1">
      <c r="A161" s="18"/>
      <c r="B161" s="18"/>
      <c r="C161" s="18"/>
      <c r="D161" s="18"/>
      <c r="E161" s="19"/>
      <c r="F161" s="18"/>
      <c r="G161" s="18"/>
    </row>
    <row r="162" spans="1:7" s="16" customFormat="1">
      <c r="A162" s="18"/>
      <c r="B162" s="18"/>
      <c r="C162" s="18"/>
      <c r="D162" s="18"/>
      <c r="E162" s="19"/>
      <c r="F162" s="18"/>
      <c r="G162" s="18"/>
    </row>
    <row r="163" spans="1:7" s="16" customFormat="1">
      <c r="A163" s="18"/>
      <c r="B163" s="18"/>
      <c r="C163" s="18"/>
      <c r="D163" s="18"/>
      <c r="E163" s="19"/>
      <c r="F163" s="18"/>
      <c r="G163" s="18"/>
    </row>
    <row r="164" spans="1:7" s="16" customFormat="1">
      <c r="A164" s="18"/>
      <c r="B164" s="18"/>
      <c r="C164" s="18"/>
      <c r="D164" s="18"/>
      <c r="E164" s="19"/>
      <c r="F164" s="18"/>
      <c r="G164" s="18"/>
    </row>
    <row r="165" spans="1:7" s="16" customFormat="1">
      <c r="A165" s="18"/>
      <c r="B165" s="18"/>
      <c r="C165" s="18"/>
      <c r="D165" s="18"/>
      <c r="E165" s="19"/>
      <c r="F165" s="18"/>
      <c r="G165" s="18"/>
    </row>
    <row r="166" spans="1:7" s="16" customFormat="1">
      <c r="A166" s="18"/>
      <c r="B166" s="18"/>
      <c r="C166" s="18"/>
      <c r="D166" s="18"/>
      <c r="E166" s="19"/>
      <c r="F166" s="18"/>
      <c r="G166" s="18"/>
    </row>
    <row r="167" spans="1:7" s="16" customFormat="1">
      <c r="A167" s="18"/>
      <c r="B167" s="18"/>
      <c r="C167" s="18"/>
      <c r="D167" s="18"/>
      <c r="E167" s="19"/>
      <c r="F167" s="18"/>
      <c r="G167" s="18"/>
    </row>
    <row r="168" spans="1:7" s="16" customFormat="1">
      <c r="A168" s="18"/>
      <c r="B168" s="18"/>
      <c r="C168" s="18"/>
      <c r="D168" s="18"/>
      <c r="E168" s="19"/>
      <c r="F168" s="18"/>
      <c r="G168" s="18"/>
    </row>
    <row r="169" spans="1:7" s="16" customFormat="1">
      <c r="A169" s="18"/>
      <c r="B169" s="18"/>
      <c r="C169" s="18"/>
      <c r="D169" s="18"/>
      <c r="E169" s="19"/>
      <c r="F169" s="18"/>
      <c r="G169" s="18"/>
    </row>
    <row r="170" spans="1:7" s="16" customFormat="1">
      <c r="A170" s="18"/>
      <c r="B170" s="18"/>
      <c r="C170" s="18"/>
      <c r="D170" s="18"/>
      <c r="E170" s="19"/>
      <c r="F170" s="18"/>
      <c r="G170" s="18"/>
    </row>
    <row r="171" spans="1:7" s="16" customFormat="1">
      <c r="A171" s="18"/>
      <c r="B171" s="18"/>
      <c r="C171" s="18"/>
      <c r="D171" s="18"/>
      <c r="E171" s="19"/>
      <c r="F171" s="18"/>
      <c r="G171" s="18"/>
    </row>
    <row r="172" spans="1:7" s="16" customFormat="1">
      <c r="A172" s="18"/>
      <c r="B172" s="18"/>
      <c r="C172" s="18"/>
      <c r="D172" s="18"/>
      <c r="E172" s="19"/>
      <c r="F172" s="18"/>
      <c r="G172" s="18"/>
    </row>
    <row r="173" spans="1:7" s="16" customFormat="1">
      <c r="A173" s="18"/>
      <c r="B173" s="18"/>
      <c r="C173" s="18"/>
      <c r="D173" s="18"/>
      <c r="E173" s="19"/>
      <c r="F173" s="18"/>
      <c r="G173" s="18"/>
    </row>
    <row r="174" spans="1:7" s="16" customFormat="1">
      <c r="A174" s="18"/>
      <c r="B174" s="18"/>
      <c r="C174" s="18"/>
      <c r="D174" s="18"/>
      <c r="E174" s="19"/>
      <c r="F174" s="18"/>
      <c r="G174" s="18"/>
    </row>
    <row r="175" spans="1:7" s="16" customFormat="1">
      <c r="A175" s="18"/>
      <c r="B175" s="18"/>
      <c r="C175" s="18"/>
      <c r="D175" s="18"/>
      <c r="E175" s="19"/>
      <c r="F175" s="18"/>
      <c r="G175" s="18"/>
    </row>
    <row r="176" spans="1:7" s="16" customFormat="1">
      <c r="A176" s="18"/>
      <c r="B176" s="18"/>
      <c r="C176" s="18"/>
      <c r="D176" s="18"/>
      <c r="E176" s="19"/>
      <c r="F176" s="18"/>
      <c r="G176" s="18"/>
    </row>
    <row r="177" spans="1:7" s="16" customFormat="1">
      <c r="A177" s="18"/>
      <c r="B177" s="18"/>
      <c r="C177" s="18"/>
      <c r="D177" s="18"/>
      <c r="E177" s="19"/>
      <c r="F177" s="18"/>
      <c r="G177" s="18"/>
    </row>
    <row r="178" spans="1:7" s="16" customFormat="1">
      <c r="A178" s="18"/>
      <c r="B178" s="18"/>
      <c r="C178" s="18"/>
      <c r="D178" s="18"/>
      <c r="E178" s="19"/>
      <c r="F178" s="18"/>
      <c r="G178" s="18"/>
    </row>
    <row r="179" spans="1:7" s="16" customFormat="1">
      <c r="A179" s="18"/>
      <c r="B179" s="18"/>
      <c r="C179" s="18"/>
      <c r="D179" s="18"/>
      <c r="E179" s="19"/>
      <c r="F179" s="18"/>
      <c r="G179" s="18"/>
    </row>
    <row r="180" spans="1:7" s="16" customFormat="1">
      <c r="A180" s="18"/>
      <c r="B180" s="18"/>
      <c r="C180" s="18"/>
      <c r="D180" s="18"/>
      <c r="E180" s="19"/>
      <c r="F180" s="18"/>
      <c r="G180" s="18"/>
    </row>
    <row r="181" spans="1:7" s="16" customFormat="1">
      <c r="A181" s="18"/>
      <c r="B181" s="18"/>
      <c r="C181" s="18"/>
      <c r="D181" s="18"/>
      <c r="E181" s="19"/>
      <c r="F181" s="18"/>
      <c r="G181" s="18"/>
    </row>
    <row r="182" spans="1:7" s="16" customFormat="1">
      <c r="A182" s="18"/>
      <c r="B182" s="18"/>
      <c r="C182" s="18"/>
      <c r="D182" s="18"/>
      <c r="E182" s="19"/>
      <c r="F182" s="18"/>
      <c r="G182" s="18"/>
    </row>
    <row r="183" spans="1:7" s="16" customFormat="1">
      <c r="A183" s="18"/>
      <c r="B183" s="18"/>
      <c r="C183" s="18"/>
      <c r="D183" s="18"/>
      <c r="E183" s="19"/>
      <c r="F183" s="18"/>
      <c r="G183" s="18"/>
    </row>
    <row r="184" spans="1:7" s="16" customFormat="1">
      <c r="A184" s="18"/>
      <c r="B184" s="18"/>
      <c r="C184" s="18"/>
      <c r="D184" s="18"/>
      <c r="E184" s="19"/>
      <c r="F184" s="18"/>
      <c r="G184" s="18"/>
    </row>
    <row r="185" spans="1:7" s="16" customFormat="1">
      <c r="A185" s="18"/>
      <c r="B185" s="18"/>
      <c r="C185" s="18"/>
      <c r="D185" s="18"/>
      <c r="E185" s="19"/>
      <c r="F185" s="18"/>
      <c r="G185" s="18"/>
    </row>
    <row r="186" spans="1:7" s="16" customFormat="1">
      <c r="A186" s="18"/>
      <c r="B186" s="18"/>
      <c r="C186" s="18"/>
      <c r="D186" s="18"/>
      <c r="E186" s="19"/>
      <c r="F186" s="18"/>
      <c r="G186" s="18"/>
    </row>
    <row r="187" spans="1:7" s="16" customFormat="1">
      <c r="A187" s="18"/>
      <c r="B187" s="18"/>
      <c r="C187" s="18"/>
      <c r="D187" s="18"/>
      <c r="E187" s="19"/>
      <c r="F187" s="18"/>
      <c r="G187" s="18"/>
    </row>
    <row r="188" spans="1:7" s="16" customFormat="1">
      <c r="A188" s="18"/>
      <c r="B188" s="18"/>
      <c r="C188" s="18"/>
      <c r="D188" s="18"/>
      <c r="E188" s="19"/>
      <c r="F188" s="18"/>
      <c r="G188" s="18"/>
    </row>
    <row r="189" spans="1:7" s="16" customFormat="1">
      <c r="A189" s="18"/>
      <c r="B189" s="18"/>
      <c r="C189" s="18"/>
      <c r="D189" s="18"/>
      <c r="E189" s="19"/>
      <c r="F189" s="18"/>
      <c r="G189" s="18"/>
    </row>
    <row r="190" spans="1:7" s="16" customFormat="1">
      <c r="A190" s="18"/>
      <c r="B190" s="18"/>
      <c r="C190" s="18"/>
      <c r="D190" s="18"/>
      <c r="E190" s="19"/>
      <c r="F190" s="18"/>
      <c r="G190" s="18"/>
    </row>
    <row r="191" spans="1:7" s="16" customFormat="1">
      <c r="A191" s="18"/>
      <c r="B191" s="18"/>
      <c r="C191" s="18"/>
      <c r="D191" s="18"/>
      <c r="E191" s="19"/>
      <c r="F191" s="18"/>
      <c r="G191" s="18"/>
    </row>
    <row r="192" spans="1:7" s="16" customFormat="1">
      <c r="A192" s="18"/>
      <c r="B192" s="18"/>
      <c r="C192" s="18"/>
      <c r="D192" s="18"/>
      <c r="E192" s="19"/>
      <c r="F192" s="18"/>
      <c r="G192" s="18"/>
    </row>
    <row r="193" spans="1:7" s="16" customFormat="1">
      <c r="A193" s="18"/>
      <c r="B193" s="18"/>
      <c r="C193" s="18"/>
      <c r="D193" s="18"/>
      <c r="E193" s="19"/>
      <c r="F193" s="18"/>
      <c r="G193" s="18"/>
    </row>
    <row r="194" spans="1:7" s="16" customFormat="1">
      <c r="A194" s="18"/>
      <c r="B194" s="18"/>
      <c r="C194" s="18"/>
      <c r="D194" s="18"/>
      <c r="E194" s="19"/>
      <c r="F194" s="18"/>
      <c r="G194" s="18"/>
    </row>
    <row r="195" spans="1:7" s="16" customFormat="1">
      <c r="A195" s="18"/>
      <c r="B195" s="18"/>
      <c r="C195" s="18"/>
      <c r="D195" s="18"/>
      <c r="E195" s="19"/>
      <c r="F195" s="18"/>
      <c r="G195" s="18"/>
    </row>
    <row r="196" spans="1:7" s="16" customFormat="1">
      <c r="A196" s="18"/>
      <c r="B196" s="18"/>
      <c r="C196" s="18"/>
      <c r="D196" s="18"/>
      <c r="E196" s="19"/>
      <c r="F196" s="18"/>
      <c r="G196" s="18"/>
    </row>
    <row r="197" spans="1:7" s="16" customFormat="1">
      <c r="A197" s="18"/>
      <c r="B197" s="18"/>
      <c r="C197" s="18"/>
      <c r="D197" s="18"/>
      <c r="E197" s="19"/>
      <c r="F197" s="18"/>
      <c r="G197" s="18"/>
    </row>
    <row r="198" spans="1:7" s="16" customFormat="1">
      <c r="A198" s="18"/>
      <c r="B198" s="18"/>
      <c r="C198" s="18"/>
      <c r="D198" s="18"/>
      <c r="E198" s="19"/>
      <c r="F198" s="18"/>
      <c r="G198" s="18"/>
    </row>
    <row r="199" spans="1:7" s="16" customFormat="1">
      <c r="A199" s="18"/>
      <c r="B199" s="18"/>
      <c r="C199" s="18"/>
      <c r="D199" s="18"/>
      <c r="E199" s="19"/>
      <c r="F199" s="18"/>
      <c r="G199" s="18"/>
    </row>
    <row r="200" spans="1:7" s="16" customFormat="1">
      <c r="A200" s="18"/>
      <c r="B200" s="18"/>
      <c r="C200" s="18"/>
      <c r="D200" s="18"/>
      <c r="E200" s="19"/>
      <c r="F200" s="18"/>
      <c r="G200" s="18"/>
    </row>
    <row r="201" spans="1:7" s="16" customFormat="1">
      <c r="A201" s="18"/>
      <c r="B201" s="18"/>
      <c r="C201" s="18"/>
      <c r="D201" s="18"/>
      <c r="E201" s="19"/>
      <c r="F201" s="18"/>
      <c r="G201" s="18"/>
    </row>
    <row r="202" spans="1:7" s="16" customFormat="1">
      <c r="A202" s="18"/>
      <c r="B202" s="18"/>
      <c r="C202" s="18"/>
      <c r="D202" s="18"/>
      <c r="E202" s="19"/>
      <c r="F202" s="18"/>
      <c r="G202" s="18"/>
    </row>
    <row r="203" spans="1:7" s="16" customFormat="1">
      <c r="A203" s="18"/>
      <c r="B203" s="18"/>
      <c r="C203" s="18"/>
      <c r="D203" s="18"/>
      <c r="E203" s="19"/>
      <c r="F203" s="18"/>
      <c r="G203" s="18"/>
    </row>
    <row r="204" spans="1:7" s="16" customFormat="1">
      <c r="A204" s="18"/>
      <c r="B204" s="18"/>
      <c r="C204" s="18"/>
      <c r="D204" s="18"/>
      <c r="E204" s="19"/>
      <c r="F204" s="18"/>
      <c r="G204" s="18"/>
    </row>
    <row r="205" spans="1:7" s="16" customFormat="1">
      <c r="A205" s="18"/>
      <c r="B205" s="18"/>
      <c r="C205" s="18"/>
      <c r="D205" s="18"/>
      <c r="E205" s="19"/>
      <c r="F205" s="18"/>
      <c r="G205" s="18"/>
    </row>
    <row r="206" spans="1:7" s="16" customFormat="1">
      <c r="A206" s="18"/>
      <c r="B206" s="18"/>
      <c r="C206" s="18"/>
      <c r="D206" s="18"/>
      <c r="E206" s="19"/>
      <c r="F206" s="18"/>
      <c r="G206" s="18"/>
    </row>
    <row r="207" spans="1:7" s="16" customFormat="1">
      <c r="A207" s="18"/>
      <c r="B207" s="18"/>
      <c r="C207" s="18"/>
      <c r="D207" s="18"/>
      <c r="E207" s="19"/>
      <c r="F207" s="18"/>
      <c r="G207" s="18"/>
    </row>
    <row r="208" spans="1:7" s="16" customFormat="1">
      <c r="A208" s="18"/>
      <c r="B208" s="18"/>
      <c r="C208" s="18"/>
      <c r="D208" s="18"/>
      <c r="E208" s="19"/>
      <c r="F208" s="18"/>
      <c r="G208" s="18"/>
    </row>
    <row r="209" spans="1:7" s="16" customFormat="1">
      <c r="A209" s="18"/>
      <c r="B209" s="18"/>
      <c r="C209" s="18"/>
      <c r="D209" s="18"/>
      <c r="E209" s="19"/>
      <c r="F209" s="18"/>
      <c r="G209" s="18"/>
    </row>
    <row r="210" spans="1:7" s="16" customFormat="1">
      <c r="A210" s="18"/>
      <c r="B210" s="18"/>
      <c r="C210" s="18"/>
      <c r="D210" s="18"/>
      <c r="E210" s="19"/>
      <c r="F210" s="18"/>
      <c r="G210" s="18"/>
    </row>
    <row r="211" spans="1:7" s="16" customFormat="1">
      <c r="A211" s="18"/>
      <c r="B211" s="18"/>
      <c r="C211" s="18"/>
      <c r="D211" s="18"/>
      <c r="E211" s="19"/>
      <c r="F211" s="18"/>
      <c r="G211" s="18"/>
    </row>
    <row r="212" spans="1:7" s="16" customFormat="1">
      <c r="A212" s="18"/>
      <c r="B212" s="18"/>
      <c r="C212" s="18"/>
      <c r="D212" s="18"/>
      <c r="E212" s="19"/>
      <c r="F212" s="18"/>
      <c r="G212" s="18"/>
    </row>
    <row r="213" spans="1:7" s="16" customFormat="1">
      <c r="A213" s="18"/>
      <c r="B213" s="18"/>
      <c r="C213" s="18"/>
      <c r="D213" s="18"/>
      <c r="E213" s="19"/>
      <c r="F213" s="18"/>
      <c r="G213" s="18"/>
    </row>
    <row r="214" spans="1:7" s="16" customFormat="1">
      <c r="A214" s="18"/>
      <c r="B214" s="18"/>
      <c r="C214" s="18"/>
      <c r="D214" s="18"/>
      <c r="E214" s="19"/>
      <c r="F214" s="18"/>
      <c r="G214" s="18"/>
    </row>
    <row r="215" spans="1:7" s="16" customFormat="1">
      <c r="A215" s="18"/>
      <c r="B215" s="18"/>
      <c r="C215" s="18"/>
      <c r="D215" s="18"/>
      <c r="E215" s="19"/>
      <c r="F215" s="18"/>
      <c r="G215" s="18"/>
    </row>
    <row r="216" spans="1:7" s="16" customFormat="1">
      <c r="A216" s="18"/>
      <c r="B216" s="18"/>
      <c r="C216" s="18"/>
      <c r="D216" s="18"/>
      <c r="E216" s="19"/>
      <c r="F216" s="18"/>
      <c r="G216" s="18"/>
    </row>
    <row r="217" spans="1:7" s="16" customFormat="1">
      <c r="A217" s="18"/>
      <c r="B217" s="18"/>
      <c r="C217" s="18"/>
      <c r="D217" s="18"/>
      <c r="E217" s="19"/>
      <c r="F217" s="18"/>
      <c r="G217" s="18"/>
    </row>
    <row r="218" spans="1:7" s="16" customFormat="1">
      <c r="A218" s="18"/>
      <c r="B218" s="18"/>
      <c r="C218" s="18"/>
      <c r="D218" s="18"/>
      <c r="E218" s="19"/>
      <c r="F218" s="18"/>
      <c r="G218" s="18"/>
    </row>
    <row r="219" spans="1:7" s="16" customFormat="1">
      <c r="A219" s="18"/>
      <c r="B219" s="18"/>
      <c r="C219" s="18"/>
      <c r="D219" s="18"/>
      <c r="E219" s="19"/>
      <c r="F219" s="18"/>
      <c r="G219" s="18"/>
    </row>
    <row r="220" spans="1:7" s="16" customFormat="1">
      <c r="A220" s="18"/>
      <c r="B220" s="18"/>
      <c r="C220" s="18"/>
      <c r="D220" s="18"/>
      <c r="E220" s="19"/>
      <c r="F220" s="18"/>
      <c r="G220" s="18"/>
    </row>
    <row r="221" spans="1:7" s="16" customFormat="1">
      <c r="A221" s="18"/>
      <c r="B221" s="18"/>
      <c r="C221" s="18"/>
      <c r="D221" s="18"/>
      <c r="E221" s="19"/>
      <c r="F221" s="18"/>
      <c r="G221" s="18"/>
    </row>
    <row r="222" spans="1:7" s="16" customFormat="1">
      <c r="A222" s="18"/>
      <c r="B222" s="18"/>
      <c r="C222" s="18"/>
      <c r="D222" s="18"/>
      <c r="E222" s="19"/>
      <c r="F222" s="18"/>
      <c r="G222" s="18"/>
    </row>
    <row r="223" spans="1:7" s="16" customFormat="1">
      <c r="A223" s="18"/>
      <c r="B223" s="18"/>
      <c r="C223" s="18"/>
      <c r="D223" s="18"/>
      <c r="E223" s="19"/>
      <c r="F223" s="18"/>
      <c r="G223" s="18"/>
    </row>
    <row r="224" spans="1:7" s="16" customFormat="1">
      <c r="A224" s="18"/>
      <c r="B224" s="18"/>
      <c r="C224" s="18"/>
      <c r="D224" s="18"/>
      <c r="E224" s="19"/>
      <c r="F224" s="18"/>
      <c r="G224" s="18"/>
    </row>
    <row r="225" spans="1:7" s="16" customFormat="1">
      <c r="A225" s="18"/>
      <c r="B225" s="18"/>
      <c r="C225" s="18"/>
      <c r="D225" s="18"/>
      <c r="E225" s="19"/>
      <c r="F225" s="18"/>
      <c r="G225" s="18"/>
    </row>
    <row r="226" spans="1:7" s="16" customFormat="1">
      <c r="A226" s="18"/>
      <c r="B226" s="18"/>
      <c r="C226" s="18"/>
      <c r="D226" s="18"/>
      <c r="E226" s="19"/>
      <c r="F226" s="18"/>
      <c r="G226" s="18"/>
    </row>
    <row r="227" spans="1:7" s="16" customFormat="1">
      <c r="A227" s="18"/>
      <c r="B227" s="18"/>
      <c r="C227" s="18"/>
      <c r="D227" s="18"/>
      <c r="E227" s="19"/>
      <c r="F227" s="18"/>
      <c r="G227" s="18"/>
    </row>
    <row r="228" spans="1:7" s="16" customFormat="1">
      <c r="A228" s="18"/>
      <c r="B228" s="18"/>
      <c r="C228" s="18"/>
      <c r="D228" s="18"/>
      <c r="E228" s="19"/>
      <c r="F228" s="18"/>
      <c r="G228" s="18"/>
    </row>
    <row r="229" spans="1:7" s="16" customFormat="1">
      <c r="A229" s="18"/>
      <c r="B229" s="18"/>
      <c r="C229" s="18"/>
      <c r="D229" s="18"/>
      <c r="E229" s="19"/>
      <c r="F229" s="18"/>
      <c r="G229" s="18"/>
    </row>
    <row r="230" spans="1:7" s="16" customFormat="1">
      <c r="A230" s="18"/>
      <c r="B230" s="18"/>
      <c r="C230" s="18"/>
      <c r="D230" s="18"/>
      <c r="E230" s="19"/>
      <c r="F230" s="18"/>
      <c r="G230" s="18"/>
    </row>
    <row r="231" spans="1:7" s="16" customFormat="1">
      <c r="A231" s="18"/>
      <c r="B231" s="18"/>
      <c r="C231" s="18"/>
      <c r="D231" s="18"/>
      <c r="E231" s="19"/>
      <c r="F231" s="18"/>
      <c r="G231" s="18"/>
    </row>
    <row r="232" spans="1:7" s="16" customFormat="1">
      <c r="A232" s="18"/>
      <c r="B232" s="18"/>
      <c r="C232" s="18"/>
      <c r="D232" s="18"/>
      <c r="E232" s="19"/>
      <c r="F232" s="18"/>
      <c r="G232" s="18"/>
    </row>
    <row r="233" spans="1:7" s="16" customFormat="1">
      <c r="A233" s="18"/>
      <c r="B233" s="18"/>
      <c r="C233" s="18"/>
      <c r="D233" s="18"/>
      <c r="E233" s="19"/>
      <c r="F233" s="18"/>
      <c r="G233" s="18"/>
    </row>
    <row r="234" spans="1:7" s="16" customFormat="1">
      <c r="A234" s="18"/>
      <c r="B234" s="18"/>
      <c r="C234" s="18"/>
      <c r="D234" s="18"/>
      <c r="E234" s="19"/>
      <c r="F234" s="18"/>
      <c r="G234" s="18"/>
    </row>
    <row r="235" spans="1:7" s="16" customFormat="1">
      <c r="A235" s="18"/>
      <c r="B235" s="18"/>
      <c r="C235" s="18"/>
      <c r="D235" s="18"/>
      <c r="E235" s="19"/>
      <c r="F235" s="18"/>
      <c r="G235" s="18"/>
    </row>
    <row r="236" spans="1:7" s="16" customFormat="1">
      <c r="A236" s="18"/>
      <c r="B236" s="18"/>
      <c r="C236" s="18"/>
      <c r="D236" s="18"/>
      <c r="E236" s="19"/>
      <c r="F236" s="18"/>
      <c r="G236" s="18"/>
    </row>
    <row r="237" spans="1:7" s="16" customFormat="1">
      <c r="A237" s="18"/>
      <c r="B237" s="18"/>
      <c r="C237" s="18"/>
      <c r="D237" s="18"/>
      <c r="E237" s="19"/>
      <c r="F237" s="18"/>
      <c r="G237" s="18"/>
    </row>
    <row r="238" spans="1:7" s="16" customFormat="1">
      <c r="A238" s="18"/>
      <c r="B238" s="18"/>
      <c r="C238" s="18"/>
      <c r="D238" s="18"/>
      <c r="E238" s="19"/>
      <c r="F238" s="18"/>
      <c r="G238" s="18"/>
    </row>
    <row r="239" spans="1:7" s="16" customFormat="1">
      <c r="A239" s="18"/>
      <c r="B239" s="18"/>
      <c r="C239" s="18"/>
      <c r="D239" s="18"/>
      <c r="E239" s="19"/>
      <c r="F239" s="18"/>
      <c r="G239" s="18"/>
    </row>
    <row r="240" spans="1:7" s="16" customFormat="1">
      <c r="A240" s="18"/>
      <c r="B240" s="18"/>
      <c r="C240" s="18"/>
      <c r="D240" s="18"/>
      <c r="E240" s="19"/>
      <c r="F240" s="18"/>
      <c r="G240" s="18"/>
    </row>
    <row r="241" spans="1:7" s="16" customFormat="1">
      <c r="A241" s="18"/>
      <c r="B241" s="18"/>
      <c r="C241" s="18"/>
      <c r="D241" s="18"/>
      <c r="E241" s="19"/>
      <c r="F241" s="18"/>
      <c r="G241" s="18"/>
    </row>
    <row r="242" spans="1:7" s="16" customFormat="1">
      <c r="A242" s="18"/>
      <c r="B242" s="18"/>
      <c r="C242" s="18"/>
      <c r="D242" s="18"/>
      <c r="E242" s="19"/>
      <c r="F242" s="18"/>
      <c r="G242" s="18"/>
    </row>
    <row r="243" spans="1:7" s="16" customFormat="1">
      <c r="A243" s="18"/>
      <c r="B243" s="18"/>
      <c r="C243" s="18"/>
      <c r="D243" s="18"/>
      <c r="E243" s="19"/>
      <c r="F243" s="18"/>
      <c r="G243" s="18"/>
    </row>
    <row r="244" spans="1:7" s="16" customFormat="1">
      <c r="A244" s="18"/>
      <c r="B244" s="18"/>
      <c r="C244" s="18"/>
      <c r="D244" s="18"/>
      <c r="E244" s="19"/>
      <c r="F244" s="18"/>
      <c r="G244" s="18"/>
    </row>
    <row r="245" spans="1:7" s="16" customFormat="1">
      <c r="A245" s="18"/>
      <c r="B245" s="18"/>
      <c r="C245" s="18"/>
      <c r="D245" s="18"/>
      <c r="E245" s="19"/>
      <c r="F245" s="18"/>
      <c r="G245" s="18"/>
    </row>
    <row r="246" spans="1:7" s="16" customFormat="1">
      <c r="A246" s="18"/>
      <c r="B246" s="18"/>
      <c r="C246" s="18"/>
      <c r="D246" s="18"/>
      <c r="E246" s="19"/>
      <c r="F246" s="18"/>
      <c r="G246" s="18"/>
    </row>
    <row r="247" spans="1:7" s="16" customFormat="1">
      <c r="A247" s="18"/>
      <c r="B247" s="18"/>
      <c r="C247" s="18"/>
      <c r="D247" s="18"/>
      <c r="E247" s="19"/>
      <c r="F247" s="18"/>
      <c r="G247" s="18"/>
    </row>
    <row r="248" spans="1:7" s="16" customFormat="1">
      <c r="A248" s="18"/>
      <c r="B248" s="18"/>
      <c r="C248" s="18"/>
      <c r="D248" s="18"/>
      <c r="E248" s="19"/>
      <c r="F248" s="18"/>
      <c r="G248" s="18"/>
    </row>
    <row r="249" spans="1:7" s="16" customFormat="1">
      <c r="A249" s="18"/>
      <c r="B249" s="18"/>
      <c r="C249" s="18"/>
      <c r="D249" s="18"/>
      <c r="E249" s="19"/>
      <c r="F249" s="18"/>
      <c r="G249" s="18"/>
    </row>
    <row r="250" spans="1:7" s="16" customFormat="1">
      <c r="A250" s="18"/>
      <c r="B250" s="18"/>
      <c r="C250" s="18"/>
      <c r="D250" s="18"/>
      <c r="E250" s="19"/>
      <c r="F250" s="18"/>
      <c r="G250" s="18"/>
    </row>
    <row r="251" spans="1:7" s="16" customFormat="1">
      <c r="A251" s="18"/>
      <c r="B251" s="18"/>
      <c r="C251" s="18"/>
      <c r="D251" s="18"/>
      <c r="E251" s="19"/>
      <c r="F251" s="18"/>
      <c r="G251" s="18"/>
    </row>
    <row r="252" spans="1:7" s="16" customFormat="1">
      <c r="A252" s="18"/>
      <c r="B252" s="18"/>
      <c r="C252" s="18"/>
      <c r="D252" s="18"/>
      <c r="E252" s="19"/>
      <c r="F252" s="18"/>
      <c r="G252" s="18"/>
    </row>
  </sheetData>
  <autoFilter ref="A2:W80"/>
  <mergeCells count="7">
    <mergeCell ref="E44:I44"/>
    <mergeCell ref="E45:I45"/>
    <mergeCell ref="E46:I46"/>
    <mergeCell ref="B1:D1"/>
    <mergeCell ref="F1:H1"/>
    <mergeCell ref="E42:I42"/>
    <mergeCell ref="E43:I4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0"/>
  <sheetViews>
    <sheetView topLeftCell="A34" zoomScale="140" workbookViewId="0">
      <selection activeCell="A2" sqref="A2:XFD46"/>
    </sheetView>
  </sheetViews>
  <sheetFormatPr defaultRowHeight="12.75"/>
  <cols>
    <col min="1" max="1" width="4" customWidth="1"/>
    <col min="2" max="2" width="28.5703125" bestFit="1" customWidth="1"/>
    <col min="3" max="3" width="27.42578125" bestFit="1" customWidth="1"/>
    <col min="4" max="4" width="23.28515625" bestFit="1" customWidth="1"/>
  </cols>
  <sheetData>
    <row r="1" spans="1:4">
      <c r="A1" s="25" t="s">
        <v>0</v>
      </c>
      <c r="B1" s="25" t="s">
        <v>347</v>
      </c>
      <c r="C1" s="25" t="s">
        <v>348</v>
      </c>
      <c r="D1" s="25" t="s">
        <v>161</v>
      </c>
    </row>
    <row r="2" spans="1:4" s="34" customFormat="1">
      <c r="A2" s="74">
        <v>1</v>
      </c>
      <c r="B2" s="75" t="s">
        <v>367</v>
      </c>
      <c r="C2" s="75" t="s">
        <v>368</v>
      </c>
      <c r="D2" s="76">
        <v>7000</v>
      </c>
    </row>
    <row r="3" spans="1:4" s="34" customFormat="1">
      <c r="A3" s="74">
        <v>2</v>
      </c>
      <c r="B3" s="75" t="s">
        <v>369</v>
      </c>
      <c r="C3" s="75" t="s">
        <v>174</v>
      </c>
      <c r="D3" s="76">
        <v>7000</v>
      </c>
    </row>
    <row r="4" spans="1:4" s="34" customFormat="1">
      <c r="A4" s="74">
        <v>3</v>
      </c>
      <c r="B4" s="75" t="s">
        <v>370</v>
      </c>
      <c r="C4" s="75" t="s">
        <v>371</v>
      </c>
      <c r="D4" s="76">
        <v>7000</v>
      </c>
    </row>
    <row r="5" spans="1:4" s="34" customFormat="1">
      <c r="A5" s="74">
        <v>4</v>
      </c>
      <c r="B5" s="75" t="s">
        <v>372</v>
      </c>
      <c r="C5" s="75" t="s">
        <v>373</v>
      </c>
      <c r="D5" s="76">
        <v>7000</v>
      </c>
    </row>
    <row r="6" spans="1:4" s="34" customFormat="1">
      <c r="A6" s="74">
        <v>5</v>
      </c>
      <c r="B6" s="75" t="s">
        <v>374</v>
      </c>
      <c r="C6" s="75" t="s">
        <v>178</v>
      </c>
      <c r="D6" s="76">
        <v>7000</v>
      </c>
    </row>
    <row r="7" spans="1:4" s="34" customFormat="1">
      <c r="A7" s="74">
        <v>6</v>
      </c>
      <c r="B7" s="75" t="s">
        <v>375</v>
      </c>
      <c r="C7" s="75" t="s">
        <v>187</v>
      </c>
      <c r="D7" s="76">
        <v>7000</v>
      </c>
    </row>
    <row r="8" spans="1:4" s="34" customFormat="1">
      <c r="A8" s="74">
        <v>7</v>
      </c>
      <c r="B8" s="75" t="s">
        <v>376</v>
      </c>
      <c r="C8" s="75" t="s">
        <v>377</v>
      </c>
      <c r="D8" s="76">
        <v>7000</v>
      </c>
    </row>
    <row r="9" spans="1:4" s="34" customFormat="1">
      <c r="A9" s="74">
        <v>8</v>
      </c>
      <c r="B9" s="75" t="s">
        <v>376</v>
      </c>
      <c r="C9" s="75" t="s">
        <v>364</v>
      </c>
      <c r="D9" s="76">
        <v>7000</v>
      </c>
    </row>
    <row r="10" spans="1:4" s="34" customFormat="1">
      <c r="A10" s="74">
        <v>9</v>
      </c>
      <c r="B10" s="75" t="s">
        <v>376</v>
      </c>
      <c r="C10" s="75" t="s">
        <v>378</v>
      </c>
      <c r="D10" s="76">
        <v>7000</v>
      </c>
    </row>
    <row r="11" spans="1:4" s="34" customFormat="1">
      <c r="A11" s="74">
        <v>10</v>
      </c>
      <c r="B11" s="75" t="s">
        <v>349</v>
      </c>
      <c r="C11" s="75" t="s">
        <v>379</v>
      </c>
      <c r="D11" s="76">
        <v>7000</v>
      </c>
    </row>
    <row r="12" spans="1:4" s="34" customFormat="1">
      <c r="A12" s="74">
        <v>11</v>
      </c>
      <c r="B12" s="75" t="s">
        <v>380</v>
      </c>
      <c r="C12" s="75" t="s">
        <v>381</v>
      </c>
      <c r="D12" s="76">
        <v>7000</v>
      </c>
    </row>
    <row r="13" spans="1:4" s="34" customFormat="1">
      <c r="A13" s="74">
        <v>12</v>
      </c>
      <c r="B13" s="75" t="s">
        <v>382</v>
      </c>
      <c r="C13" s="75" t="s">
        <v>363</v>
      </c>
      <c r="D13" s="76">
        <v>7000</v>
      </c>
    </row>
    <row r="14" spans="1:4" s="34" customFormat="1">
      <c r="A14" s="74">
        <v>13</v>
      </c>
      <c r="B14" s="75" t="s">
        <v>383</v>
      </c>
      <c r="C14" s="75" t="s">
        <v>384</v>
      </c>
      <c r="D14" s="76">
        <v>7000</v>
      </c>
    </row>
    <row r="15" spans="1:4" s="34" customFormat="1">
      <c r="A15" s="74">
        <v>14</v>
      </c>
      <c r="B15" s="75" t="s">
        <v>383</v>
      </c>
      <c r="C15" s="75" t="s">
        <v>385</v>
      </c>
      <c r="D15" s="76">
        <v>7000</v>
      </c>
    </row>
    <row r="16" spans="1:4" s="34" customFormat="1">
      <c r="A16" s="74">
        <v>15</v>
      </c>
      <c r="B16" s="75" t="s">
        <v>383</v>
      </c>
      <c r="C16" s="75" t="s">
        <v>386</v>
      </c>
      <c r="D16" s="76">
        <v>7000</v>
      </c>
    </row>
    <row r="17" spans="1:4" s="34" customFormat="1">
      <c r="A17" s="74">
        <v>16</v>
      </c>
      <c r="B17" s="75" t="s">
        <v>387</v>
      </c>
      <c r="C17" s="75" t="s">
        <v>388</v>
      </c>
      <c r="D17" s="76">
        <v>7000</v>
      </c>
    </row>
    <row r="18" spans="1:4" s="34" customFormat="1">
      <c r="A18" s="74">
        <v>17</v>
      </c>
      <c r="B18" s="75" t="s">
        <v>387</v>
      </c>
      <c r="C18" s="75" t="s">
        <v>389</v>
      </c>
      <c r="D18" s="76">
        <v>7000</v>
      </c>
    </row>
    <row r="19" spans="1:4" s="34" customFormat="1">
      <c r="A19" s="74">
        <v>18</v>
      </c>
      <c r="B19" s="75" t="s">
        <v>390</v>
      </c>
      <c r="C19" s="75" t="s">
        <v>391</v>
      </c>
      <c r="D19" s="76">
        <v>7000</v>
      </c>
    </row>
    <row r="20" spans="1:4" s="34" customFormat="1">
      <c r="A20" s="74">
        <v>19</v>
      </c>
      <c r="B20" s="75" t="s">
        <v>390</v>
      </c>
      <c r="C20" s="75" t="s">
        <v>392</v>
      </c>
      <c r="D20" s="76">
        <v>7000</v>
      </c>
    </row>
    <row r="21" spans="1:4" s="34" customFormat="1">
      <c r="A21" s="74">
        <v>20</v>
      </c>
      <c r="B21" s="75" t="s">
        <v>390</v>
      </c>
      <c r="C21" s="75" t="s">
        <v>391</v>
      </c>
      <c r="D21" s="76">
        <v>7000</v>
      </c>
    </row>
    <row r="22" spans="1:4" s="34" customFormat="1">
      <c r="A22" s="74">
        <v>21</v>
      </c>
      <c r="B22" s="75" t="s">
        <v>393</v>
      </c>
      <c r="C22" s="75" t="s">
        <v>394</v>
      </c>
      <c r="D22" s="76">
        <v>7000</v>
      </c>
    </row>
    <row r="23" spans="1:4" s="34" customFormat="1">
      <c r="A23" s="74">
        <v>22</v>
      </c>
      <c r="B23" s="75" t="s">
        <v>393</v>
      </c>
      <c r="C23" s="75" t="s">
        <v>394</v>
      </c>
      <c r="D23" s="76">
        <v>7000</v>
      </c>
    </row>
    <row r="24" spans="1:4" s="34" customFormat="1">
      <c r="A24" s="74">
        <v>23</v>
      </c>
      <c r="B24" s="75" t="s">
        <v>395</v>
      </c>
      <c r="C24" s="75" t="s">
        <v>396</v>
      </c>
      <c r="D24" s="76">
        <v>7000</v>
      </c>
    </row>
    <row r="25" spans="1:4" s="34" customFormat="1">
      <c r="A25" s="74">
        <v>24</v>
      </c>
      <c r="B25" s="75" t="s">
        <v>395</v>
      </c>
      <c r="C25" s="75" t="s">
        <v>397</v>
      </c>
      <c r="D25" s="76">
        <v>7000</v>
      </c>
    </row>
    <row r="26" spans="1:4" s="34" customFormat="1">
      <c r="A26" s="74">
        <v>25</v>
      </c>
      <c r="B26" s="75" t="s">
        <v>398</v>
      </c>
      <c r="C26" s="75" t="s">
        <v>280</v>
      </c>
      <c r="D26" s="76">
        <v>7000</v>
      </c>
    </row>
    <row r="27" spans="1:4" s="34" customFormat="1">
      <c r="A27" s="74">
        <v>26</v>
      </c>
      <c r="B27" s="75" t="s">
        <v>399</v>
      </c>
      <c r="C27" s="75" t="s">
        <v>371</v>
      </c>
      <c r="D27" s="76">
        <v>7000</v>
      </c>
    </row>
    <row r="28" spans="1:4" s="34" customFormat="1">
      <c r="A28" s="74">
        <v>27</v>
      </c>
      <c r="B28" s="75" t="s">
        <v>400</v>
      </c>
      <c r="C28" s="75" t="s">
        <v>362</v>
      </c>
      <c r="D28" s="76">
        <v>7000</v>
      </c>
    </row>
    <row r="29" spans="1:4" s="34" customFormat="1">
      <c r="A29" s="74">
        <v>28</v>
      </c>
      <c r="B29" s="75" t="s">
        <v>401</v>
      </c>
      <c r="C29" s="75" t="s">
        <v>176</v>
      </c>
      <c r="D29" s="76">
        <v>7000</v>
      </c>
    </row>
    <row r="30" spans="1:4" s="34" customFormat="1">
      <c r="A30" s="74">
        <v>29</v>
      </c>
      <c r="B30" s="75" t="s">
        <v>402</v>
      </c>
      <c r="C30" s="75" t="s">
        <v>224</v>
      </c>
      <c r="D30" s="76">
        <v>7000</v>
      </c>
    </row>
    <row r="31" spans="1:4" s="34" customFormat="1">
      <c r="A31" s="74">
        <v>30</v>
      </c>
      <c r="B31" s="75" t="s">
        <v>403</v>
      </c>
      <c r="C31" s="75" t="s">
        <v>182</v>
      </c>
      <c r="D31" s="76">
        <v>7000</v>
      </c>
    </row>
    <row r="32" spans="1:4" s="34" customFormat="1">
      <c r="A32" s="74">
        <v>31</v>
      </c>
      <c r="B32" s="75" t="s">
        <v>403</v>
      </c>
      <c r="C32" s="75" t="s">
        <v>360</v>
      </c>
      <c r="D32" s="76">
        <v>7000</v>
      </c>
    </row>
    <row r="33" spans="1:4" s="34" customFormat="1">
      <c r="A33" s="74">
        <v>32</v>
      </c>
      <c r="B33" s="75" t="s">
        <v>404</v>
      </c>
      <c r="C33" s="75" t="s">
        <v>360</v>
      </c>
      <c r="D33" s="76">
        <v>7000</v>
      </c>
    </row>
    <row r="34" spans="1:4" s="34" customFormat="1">
      <c r="A34" s="74">
        <v>33</v>
      </c>
      <c r="B34" s="75" t="s">
        <v>404</v>
      </c>
      <c r="C34" s="75" t="s">
        <v>363</v>
      </c>
      <c r="D34" s="76">
        <v>7000</v>
      </c>
    </row>
    <row r="35" spans="1:4" s="34" customFormat="1">
      <c r="A35" s="74">
        <v>34</v>
      </c>
      <c r="B35" s="75" t="s">
        <v>405</v>
      </c>
      <c r="C35" s="75" t="s">
        <v>190</v>
      </c>
      <c r="D35" s="76">
        <v>7000</v>
      </c>
    </row>
    <row r="36" spans="1:4" s="34" customFormat="1">
      <c r="A36" s="74">
        <v>35</v>
      </c>
      <c r="B36" s="75" t="s">
        <v>406</v>
      </c>
      <c r="C36" s="75" t="s">
        <v>365</v>
      </c>
      <c r="D36" s="76">
        <v>7000</v>
      </c>
    </row>
    <row r="37" spans="1:4" s="34" customFormat="1">
      <c r="A37" s="74">
        <v>36</v>
      </c>
      <c r="B37" s="75" t="s">
        <v>406</v>
      </c>
      <c r="C37" s="75" t="s">
        <v>371</v>
      </c>
      <c r="D37" s="76">
        <v>7000</v>
      </c>
    </row>
    <row r="38" spans="1:4" s="34" customFormat="1">
      <c r="A38" s="74">
        <v>37</v>
      </c>
      <c r="B38" s="75" t="s">
        <v>406</v>
      </c>
      <c r="C38" s="75" t="s">
        <v>366</v>
      </c>
      <c r="D38" s="76">
        <v>7000</v>
      </c>
    </row>
    <row r="39" spans="1:4" s="34" customFormat="1">
      <c r="A39" s="74">
        <v>38</v>
      </c>
      <c r="B39" s="75" t="s">
        <v>407</v>
      </c>
      <c r="C39" s="75" t="s">
        <v>363</v>
      </c>
      <c r="D39" s="76">
        <v>7000</v>
      </c>
    </row>
    <row r="40" spans="1:4" s="34" customFormat="1">
      <c r="A40" s="74">
        <v>39</v>
      </c>
      <c r="B40" s="75" t="s">
        <v>407</v>
      </c>
      <c r="C40" s="75" t="s">
        <v>408</v>
      </c>
      <c r="D40" s="76">
        <v>7000</v>
      </c>
    </row>
    <row r="41" spans="1:4" s="34" customFormat="1">
      <c r="A41" s="74">
        <v>40</v>
      </c>
      <c r="B41" s="75" t="s">
        <v>409</v>
      </c>
      <c r="C41" s="75" t="s">
        <v>381</v>
      </c>
      <c r="D41" s="76">
        <v>7000</v>
      </c>
    </row>
    <row r="42" spans="1:4" s="34" customFormat="1">
      <c r="A42" s="74">
        <v>41</v>
      </c>
      <c r="B42" s="75" t="s">
        <v>409</v>
      </c>
      <c r="C42" s="75" t="s">
        <v>351</v>
      </c>
      <c r="D42" s="76">
        <v>6617.4</v>
      </c>
    </row>
    <row r="43" spans="1:4" s="34" customFormat="1">
      <c r="A43" s="74">
        <v>42</v>
      </c>
      <c r="B43" s="75" t="s">
        <v>350</v>
      </c>
      <c r="C43" s="75" t="s">
        <v>408</v>
      </c>
      <c r="D43" s="76">
        <v>7000</v>
      </c>
    </row>
    <row r="44" spans="1:4" s="34" customFormat="1">
      <c r="A44" s="74">
        <v>43</v>
      </c>
      <c r="B44" s="75" t="s">
        <v>350</v>
      </c>
      <c r="C44" s="75" t="s">
        <v>410</v>
      </c>
      <c r="D44" s="76">
        <v>7000</v>
      </c>
    </row>
    <row r="45" spans="1:4" s="34" customFormat="1">
      <c r="A45" s="74">
        <v>44</v>
      </c>
      <c r="B45" s="75" t="s">
        <v>403</v>
      </c>
      <c r="C45" s="75" t="s">
        <v>384</v>
      </c>
      <c r="D45" s="76">
        <v>7000</v>
      </c>
    </row>
    <row r="46" spans="1:4" s="34" customFormat="1">
      <c r="A46" s="74">
        <v>45</v>
      </c>
      <c r="B46" s="75" t="s">
        <v>403</v>
      </c>
      <c r="C46" s="75" t="s">
        <v>187</v>
      </c>
      <c r="D46" s="76">
        <v>7000</v>
      </c>
    </row>
    <row r="47" spans="1:4">
      <c r="B47" s="2"/>
      <c r="C47" s="32" t="s">
        <v>411</v>
      </c>
      <c r="D47" s="32">
        <f>SUM(D2:D46)</f>
        <v>314617.40000000002</v>
      </c>
    </row>
    <row r="48" spans="1:4">
      <c r="B48" s="2"/>
      <c r="C48" s="2"/>
      <c r="D48" s="2"/>
    </row>
    <row r="49" spans="2:4">
      <c r="B49" s="2"/>
      <c r="C49" s="2"/>
      <c r="D49" s="2"/>
    </row>
    <row r="50" spans="2:4">
      <c r="B50" s="2"/>
      <c r="C50" s="2"/>
      <c r="D50" s="2"/>
    </row>
    <row r="51" spans="2:4">
      <c r="B51" s="2"/>
      <c r="C51" s="2"/>
      <c r="D51" s="2"/>
    </row>
    <row r="52" spans="2:4">
      <c r="B52" s="2"/>
      <c r="C52" s="2"/>
      <c r="D52" s="2"/>
    </row>
    <row r="53" spans="2:4">
      <c r="B53" s="2"/>
      <c r="C53" s="2"/>
      <c r="D53" s="2"/>
    </row>
    <row r="54" spans="2:4">
      <c r="B54" s="2"/>
      <c r="C54" s="2"/>
      <c r="D54" s="2"/>
    </row>
    <row r="55" spans="2:4">
      <c r="B55" s="2"/>
      <c r="C55" s="2"/>
      <c r="D55" s="2"/>
    </row>
    <row r="56" spans="2:4">
      <c r="B56" s="2"/>
      <c r="C56" s="2"/>
      <c r="D56" s="2"/>
    </row>
    <row r="57" spans="2:4">
      <c r="B57" s="2"/>
      <c r="C57" s="2"/>
      <c r="D57" s="2"/>
    </row>
    <row r="58" spans="2:4">
      <c r="B58" s="2"/>
      <c r="C58" s="2"/>
      <c r="D58" s="2"/>
    </row>
    <row r="59" spans="2:4">
      <c r="B59" s="2"/>
      <c r="C59" s="2"/>
      <c r="D59" s="2"/>
    </row>
    <row r="60" spans="2:4">
      <c r="B60" s="2"/>
      <c r="C60" s="2"/>
      <c r="D60" s="2"/>
    </row>
    <row r="61" spans="2:4">
      <c r="B61" s="2"/>
      <c r="C61" s="2"/>
      <c r="D61" s="2"/>
    </row>
    <row r="62" spans="2:4">
      <c r="B62" s="2"/>
      <c r="C62" s="2"/>
      <c r="D62" s="2"/>
    </row>
    <row r="63" spans="2:4">
      <c r="B63" s="2"/>
      <c r="C63" s="2"/>
      <c r="D63" s="2"/>
    </row>
    <row r="64" spans="2:4">
      <c r="B64" s="2"/>
      <c r="C64" s="2"/>
      <c r="D64" s="2"/>
    </row>
    <row r="65" spans="2:4">
      <c r="B65" s="2"/>
      <c r="C65" s="2"/>
      <c r="D65" s="2"/>
    </row>
    <row r="66" spans="2:4">
      <c r="B66" s="2"/>
      <c r="C66" s="2"/>
      <c r="D66" s="2"/>
    </row>
    <row r="67" spans="2:4">
      <c r="B67" s="2"/>
      <c r="C67" s="2"/>
      <c r="D67" s="2"/>
    </row>
    <row r="68" spans="2:4">
      <c r="B68" s="2"/>
      <c r="C68" s="2"/>
      <c r="D68" s="2"/>
    </row>
    <row r="69" spans="2:4">
      <c r="B69" s="2"/>
      <c r="C69" s="2"/>
      <c r="D69" s="2"/>
    </row>
    <row r="70" spans="2:4">
      <c r="B70" s="2"/>
      <c r="C70" s="2"/>
      <c r="D70" s="2"/>
    </row>
    <row r="71" spans="2:4">
      <c r="B71" s="2"/>
      <c r="C71" s="2"/>
      <c r="D71" s="2"/>
    </row>
    <row r="72" spans="2:4">
      <c r="B72" s="2"/>
      <c r="C72" s="2"/>
      <c r="D72" s="2"/>
    </row>
    <row r="73" spans="2:4">
      <c r="B73" s="2"/>
      <c r="C73" s="2"/>
      <c r="D73" s="2"/>
    </row>
    <row r="74" spans="2:4">
      <c r="B74" s="2"/>
      <c r="C74" s="2"/>
      <c r="D74" s="2"/>
    </row>
    <row r="75" spans="2:4">
      <c r="B75" s="2"/>
      <c r="C75" s="2"/>
      <c r="D75" s="2"/>
    </row>
    <row r="76" spans="2:4">
      <c r="B76" s="2"/>
      <c r="C76" s="2"/>
      <c r="D76" s="2"/>
    </row>
    <row r="77" spans="2:4">
      <c r="B77" s="2"/>
      <c r="C77" s="2"/>
      <c r="D77" s="2"/>
    </row>
    <row r="78" spans="2:4">
      <c r="B78" s="2"/>
      <c r="C78" s="2"/>
      <c r="D78" s="2"/>
    </row>
    <row r="79" spans="2:4">
      <c r="B79" s="2"/>
      <c r="C79" s="2"/>
      <c r="D79" s="2"/>
    </row>
    <row r="80" spans="2:4">
      <c r="B80" s="2"/>
      <c r="C80" s="2"/>
      <c r="D80" s="2"/>
    </row>
    <row r="81" spans="2:4">
      <c r="B81" s="2"/>
      <c r="C81" s="2"/>
      <c r="D81" s="2"/>
    </row>
    <row r="82" spans="2:4">
      <c r="B82" s="2"/>
      <c r="C82" s="2"/>
      <c r="D82" s="2"/>
    </row>
    <row r="83" spans="2:4">
      <c r="B83" s="2"/>
      <c r="C83" s="2"/>
      <c r="D83" s="2"/>
    </row>
    <row r="84" spans="2:4">
      <c r="B84" s="2"/>
      <c r="C84" s="2"/>
      <c r="D84" s="2"/>
    </row>
    <row r="85" spans="2:4">
      <c r="B85" s="2"/>
      <c r="C85" s="2"/>
      <c r="D85" s="2"/>
    </row>
    <row r="86" spans="2:4">
      <c r="B86" s="2"/>
      <c r="C86" s="2"/>
      <c r="D86" s="2"/>
    </row>
    <row r="87" spans="2:4">
      <c r="B87" s="2"/>
      <c r="C87" s="2"/>
      <c r="D87" s="2"/>
    </row>
    <row r="88" spans="2:4">
      <c r="B88" s="2"/>
      <c r="C88" s="2"/>
      <c r="D88" s="2"/>
    </row>
    <row r="89" spans="2:4">
      <c r="B89" s="2"/>
      <c r="C89" s="2"/>
      <c r="D89" s="2"/>
    </row>
    <row r="90" spans="2:4">
      <c r="B90" s="2"/>
      <c r="C90" s="2"/>
      <c r="D90" s="2"/>
    </row>
    <row r="91" spans="2:4">
      <c r="B91" s="2"/>
      <c r="C91" s="2"/>
      <c r="D91" s="2"/>
    </row>
    <row r="92" spans="2:4">
      <c r="B92" s="2"/>
      <c r="C92" s="2"/>
      <c r="D92" s="2"/>
    </row>
    <row r="93" spans="2:4">
      <c r="B93" s="2"/>
      <c r="C93" s="2"/>
      <c r="D93" s="2"/>
    </row>
    <row r="94" spans="2:4">
      <c r="B94" s="2"/>
      <c r="C94" s="2"/>
      <c r="D94" s="2"/>
    </row>
    <row r="95" spans="2:4">
      <c r="B95" s="2"/>
      <c r="C95" s="2"/>
      <c r="D95" s="2"/>
    </row>
    <row r="96" spans="2:4">
      <c r="B96" s="2"/>
      <c r="C96" s="2"/>
      <c r="D96" s="2"/>
    </row>
    <row r="97" spans="2:4">
      <c r="B97" s="2"/>
      <c r="C97" s="2"/>
      <c r="D97" s="2"/>
    </row>
    <row r="98" spans="2:4">
      <c r="B98" s="2"/>
      <c r="C98" s="2"/>
      <c r="D98" s="2"/>
    </row>
    <row r="99" spans="2:4">
      <c r="B99" s="2"/>
      <c r="C99" s="2"/>
      <c r="D99" s="2"/>
    </row>
    <row r="100" spans="2:4">
      <c r="B100" s="2"/>
      <c r="C100" s="2"/>
      <c r="D100" s="2"/>
    </row>
    <row r="101" spans="2:4">
      <c r="B101" s="2"/>
      <c r="C101" s="2"/>
      <c r="D101" s="2"/>
    </row>
    <row r="102" spans="2:4">
      <c r="B102" s="2"/>
      <c r="C102" s="2"/>
      <c r="D102" s="2"/>
    </row>
    <row r="103" spans="2:4">
      <c r="B103" s="2"/>
      <c r="C103" s="2"/>
      <c r="D103" s="2"/>
    </row>
    <row r="104" spans="2:4">
      <c r="B104" s="2"/>
      <c r="C104" s="2"/>
      <c r="D104" s="2"/>
    </row>
    <row r="105" spans="2:4">
      <c r="B105" s="2"/>
      <c r="C105" s="2"/>
      <c r="D105" s="2"/>
    </row>
    <row r="106" spans="2:4">
      <c r="B106" s="2"/>
      <c r="C106" s="2"/>
      <c r="D106" s="2"/>
    </row>
    <row r="107" spans="2:4">
      <c r="B107" s="2"/>
      <c r="C107" s="2"/>
      <c r="D107" s="2"/>
    </row>
    <row r="108" spans="2:4">
      <c r="B108" s="2"/>
      <c r="C108" s="2"/>
      <c r="D108" s="2"/>
    </row>
    <row r="109" spans="2:4">
      <c r="B109" s="2"/>
      <c r="C109" s="2"/>
      <c r="D109" s="2"/>
    </row>
    <row r="110" spans="2:4">
      <c r="B110" s="2"/>
      <c r="C110" s="2"/>
      <c r="D110" s="2"/>
    </row>
    <row r="111" spans="2:4">
      <c r="B111" s="2"/>
      <c r="C111" s="2"/>
      <c r="D111" s="2"/>
    </row>
    <row r="112" spans="2:4">
      <c r="B112" s="2"/>
      <c r="C112" s="2"/>
      <c r="D112" s="2"/>
    </row>
    <row r="113" spans="2:4">
      <c r="B113" s="2"/>
      <c r="C113" s="2"/>
      <c r="D113" s="2"/>
    </row>
    <row r="114" spans="2:4">
      <c r="B114" s="2"/>
      <c r="C114" s="2"/>
      <c r="D114" s="2"/>
    </row>
    <row r="115" spans="2:4">
      <c r="B115" s="2"/>
      <c r="C115" s="2"/>
      <c r="D115" s="2"/>
    </row>
    <row r="116" spans="2:4">
      <c r="B116" s="2"/>
      <c r="C116" s="2"/>
      <c r="D116" s="2"/>
    </row>
    <row r="117" spans="2:4">
      <c r="B117" s="2"/>
      <c r="C117" s="2"/>
      <c r="D117" s="2"/>
    </row>
    <row r="118" spans="2:4">
      <c r="B118" s="2"/>
      <c r="C118" s="2"/>
      <c r="D118" s="2"/>
    </row>
    <row r="119" spans="2:4">
      <c r="B119" s="2"/>
      <c r="C119" s="2"/>
      <c r="D119" s="2"/>
    </row>
    <row r="120" spans="2:4">
      <c r="B120" s="2"/>
      <c r="C120" s="2"/>
      <c r="D120" s="2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8"/>
  <sheetViews>
    <sheetView zoomScale="130" workbookViewId="0">
      <pane ySplit="1" topLeftCell="A68" activePane="bottomLeft" state="frozen"/>
      <selection pane="bottomLeft" activeCell="A2" sqref="A2:XFD78"/>
    </sheetView>
  </sheetViews>
  <sheetFormatPr defaultRowHeight="12.75"/>
  <cols>
    <col min="1" max="1" width="3.5703125" style="3" bestFit="1" customWidth="1"/>
    <col min="2" max="2" width="22.28515625" style="3" customWidth="1"/>
    <col min="3" max="3" width="13.42578125" style="3" customWidth="1"/>
    <col min="4" max="4" width="15.85546875" style="3" bestFit="1" customWidth="1"/>
    <col min="5" max="5" width="18.5703125" style="3" customWidth="1"/>
    <col min="6" max="6" width="31.5703125" style="4" bestFit="1" customWidth="1"/>
    <col min="7" max="7" width="12.140625" style="2" bestFit="1" customWidth="1"/>
    <col min="8" max="16384" width="9.140625" style="2"/>
  </cols>
  <sheetData>
    <row r="1" spans="1:7" ht="3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s="34" customFormat="1" ht="23.25" customHeight="1">
      <c r="A2" s="77">
        <v>1</v>
      </c>
      <c r="B2" s="78" t="s">
        <v>40</v>
      </c>
      <c r="C2" s="79" t="s">
        <v>35</v>
      </c>
      <c r="D2" s="80" t="s">
        <v>41</v>
      </c>
      <c r="E2" s="81">
        <v>1499</v>
      </c>
      <c r="F2" s="78" t="s">
        <v>37</v>
      </c>
      <c r="G2" s="82">
        <f>E2</f>
        <v>1499</v>
      </c>
    </row>
    <row r="3" spans="1:7" s="34" customFormat="1" ht="25.5">
      <c r="A3" s="83">
        <v>2</v>
      </c>
      <c r="B3" s="84" t="s">
        <v>716</v>
      </c>
      <c r="C3" s="85" t="s">
        <v>714</v>
      </c>
      <c r="D3" s="86" t="s">
        <v>717</v>
      </c>
      <c r="E3" s="87">
        <v>1220</v>
      </c>
      <c r="F3" s="78" t="s">
        <v>59</v>
      </c>
      <c r="G3" s="82"/>
    </row>
    <row r="4" spans="1:7" s="34" customFormat="1" ht="25.5">
      <c r="A4" s="83">
        <v>3</v>
      </c>
      <c r="B4" s="84" t="s">
        <v>718</v>
      </c>
      <c r="C4" s="85" t="s">
        <v>719</v>
      </c>
      <c r="D4" s="86" t="s">
        <v>720</v>
      </c>
      <c r="E4" s="87">
        <v>1725.69</v>
      </c>
      <c r="F4" s="78" t="s">
        <v>59</v>
      </c>
      <c r="G4" s="82">
        <f>SUM(E3:E4)</f>
        <v>2945.69</v>
      </c>
    </row>
    <row r="5" spans="1:7" s="34" customFormat="1">
      <c r="A5" s="77">
        <v>4</v>
      </c>
      <c r="B5" s="78" t="s">
        <v>128</v>
      </c>
      <c r="C5" s="78" t="s">
        <v>124</v>
      </c>
      <c r="D5" s="78" t="s">
        <v>129</v>
      </c>
      <c r="E5" s="87">
        <v>2522</v>
      </c>
      <c r="F5" s="78" t="s">
        <v>36</v>
      </c>
    </row>
    <row r="6" spans="1:7" s="34" customFormat="1" ht="22.5">
      <c r="A6" s="83">
        <v>5</v>
      </c>
      <c r="B6" s="78" t="s">
        <v>487</v>
      </c>
      <c r="C6" s="78" t="s">
        <v>488</v>
      </c>
      <c r="D6" s="88" t="s">
        <v>486</v>
      </c>
      <c r="E6" s="81">
        <v>1049</v>
      </c>
      <c r="F6" s="78" t="s">
        <v>36</v>
      </c>
    </row>
    <row r="7" spans="1:7" s="34" customFormat="1" ht="22.5">
      <c r="A7" s="83">
        <v>6</v>
      </c>
      <c r="B7" s="78" t="s">
        <v>492</v>
      </c>
      <c r="C7" s="78" t="s">
        <v>493</v>
      </c>
      <c r="D7" s="88" t="s">
        <v>491</v>
      </c>
      <c r="E7" s="81">
        <v>2799</v>
      </c>
      <c r="F7" s="78" t="s">
        <v>36</v>
      </c>
    </row>
    <row r="8" spans="1:7" s="34" customFormat="1">
      <c r="A8" s="77">
        <v>7</v>
      </c>
      <c r="B8" s="86" t="s">
        <v>692</v>
      </c>
      <c r="C8" s="86" t="s">
        <v>694</v>
      </c>
      <c r="D8" s="89" t="s">
        <v>696</v>
      </c>
      <c r="E8" s="81">
        <v>1650</v>
      </c>
      <c r="F8" s="78" t="s">
        <v>36</v>
      </c>
      <c r="G8" s="82"/>
    </row>
    <row r="9" spans="1:7" s="34" customFormat="1">
      <c r="A9" s="83">
        <v>8</v>
      </c>
      <c r="B9" s="86" t="s">
        <v>693</v>
      </c>
      <c r="C9" s="86" t="s">
        <v>695</v>
      </c>
      <c r="D9" s="89" t="s">
        <v>697</v>
      </c>
      <c r="E9" s="81">
        <v>2900</v>
      </c>
      <c r="F9" s="78" t="s">
        <v>36</v>
      </c>
      <c r="G9" s="82"/>
    </row>
    <row r="10" spans="1:7" s="34" customFormat="1">
      <c r="A10" s="83">
        <v>9</v>
      </c>
      <c r="B10" s="86" t="s">
        <v>693</v>
      </c>
      <c r="C10" s="86" t="s">
        <v>695</v>
      </c>
      <c r="D10" s="89" t="s">
        <v>698</v>
      </c>
      <c r="E10" s="81">
        <v>2900</v>
      </c>
      <c r="F10" s="78" t="s">
        <v>36</v>
      </c>
      <c r="G10" s="82"/>
    </row>
    <row r="11" spans="1:7" s="34" customFormat="1">
      <c r="A11" s="77">
        <v>10</v>
      </c>
      <c r="B11" s="86" t="s">
        <v>693</v>
      </c>
      <c r="C11" s="86" t="s">
        <v>695</v>
      </c>
      <c r="D11" s="89" t="s">
        <v>699</v>
      </c>
      <c r="E11" s="81">
        <v>2900</v>
      </c>
      <c r="F11" s="78" t="s">
        <v>36</v>
      </c>
      <c r="G11" s="82"/>
    </row>
    <row r="12" spans="1:7" s="34" customFormat="1">
      <c r="A12" s="83">
        <v>11</v>
      </c>
      <c r="B12" s="86" t="s">
        <v>693</v>
      </c>
      <c r="C12" s="86" t="s">
        <v>695</v>
      </c>
      <c r="D12" s="89" t="s">
        <v>700</v>
      </c>
      <c r="E12" s="81">
        <v>2900</v>
      </c>
      <c r="F12" s="78" t="s">
        <v>36</v>
      </c>
      <c r="G12" s="82"/>
    </row>
    <row r="13" spans="1:7" s="34" customFormat="1">
      <c r="A13" s="83">
        <v>12</v>
      </c>
      <c r="B13" s="78" t="s">
        <v>483</v>
      </c>
      <c r="C13" s="78" t="s">
        <v>484</v>
      </c>
      <c r="D13" s="88" t="s">
        <v>482</v>
      </c>
      <c r="E13" s="81">
        <v>1469.28</v>
      </c>
      <c r="F13" s="78" t="s">
        <v>36</v>
      </c>
    </row>
    <row r="14" spans="1:7" s="34" customFormat="1">
      <c r="A14" s="77">
        <v>13</v>
      </c>
      <c r="B14" s="78" t="s">
        <v>483</v>
      </c>
      <c r="C14" s="78" t="s">
        <v>484</v>
      </c>
      <c r="D14" s="88" t="s">
        <v>485</v>
      </c>
      <c r="E14" s="81">
        <v>1469.28</v>
      </c>
      <c r="F14" s="78" t="s">
        <v>36</v>
      </c>
    </row>
    <row r="15" spans="1:7" s="34" customFormat="1">
      <c r="A15" s="83">
        <v>14</v>
      </c>
      <c r="B15" s="78" t="s">
        <v>135</v>
      </c>
      <c r="C15" s="78" t="s">
        <v>133</v>
      </c>
      <c r="D15" s="78" t="s">
        <v>136</v>
      </c>
      <c r="E15" s="87">
        <v>547.99</v>
      </c>
      <c r="F15" s="78" t="s">
        <v>36</v>
      </c>
      <c r="G15" s="82"/>
    </row>
    <row r="16" spans="1:7" s="34" customFormat="1">
      <c r="A16" s="83">
        <v>15</v>
      </c>
      <c r="B16" s="90" t="s">
        <v>499</v>
      </c>
      <c r="C16" s="90" t="s">
        <v>493</v>
      </c>
      <c r="D16" s="91" t="s">
        <v>498</v>
      </c>
      <c r="E16" s="81">
        <v>1299</v>
      </c>
      <c r="F16" s="78" t="s">
        <v>36</v>
      </c>
      <c r="G16" s="82">
        <f>SUM(E5:E16)</f>
        <v>24405.55</v>
      </c>
    </row>
    <row r="17" spans="1:7" s="34" customFormat="1" ht="22.5">
      <c r="A17" s="77">
        <v>16</v>
      </c>
      <c r="B17" s="78" t="s">
        <v>70</v>
      </c>
      <c r="C17" s="92" t="s">
        <v>71</v>
      </c>
      <c r="D17" s="90" t="s">
        <v>72</v>
      </c>
      <c r="E17" s="81">
        <v>2373.9</v>
      </c>
      <c r="F17" s="78" t="s">
        <v>6</v>
      </c>
    </row>
    <row r="18" spans="1:7" s="34" customFormat="1" ht="22.5">
      <c r="A18" s="83">
        <v>17</v>
      </c>
      <c r="B18" s="78" t="s">
        <v>73</v>
      </c>
      <c r="C18" s="92" t="s">
        <v>74</v>
      </c>
      <c r="D18" s="90" t="s">
        <v>75</v>
      </c>
      <c r="E18" s="81">
        <v>1999</v>
      </c>
      <c r="F18" s="78" t="s">
        <v>6</v>
      </c>
    </row>
    <row r="19" spans="1:7" s="34" customFormat="1" ht="22.5">
      <c r="A19" s="83">
        <v>18</v>
      </c>
      <c r="B19" s="90" t="s">
        <v>76</v>
      </c>
      <c r="C19" s="90" t="s">
        <v>77</v>
      </c>
      <c r="D19" s="90" t="s">
        <v>78</v>
      </c>
      <c r="E19" s="93">
        <v>2488.29</v>
      </c>
      <c r="F19" s="94" t="s">
        <v>6</v>
      </c>
    </row>
    <row r="20" spans="1:7" s="34" customFormat="1" ht="22.5">
      <c r="A20" s="77">
        <v>19</v>
      </c>
      <c r="B20" s="90" t="s">
        <v>97</v>
      </c>
      <c r="C20" s="90" t="s">
        <v>98</v>
      </c>
      <c r="D20" s="90" t="s">
        <v>99</v>
      </c>
      <c r="E20" s="93">
        <v>2693.7</v>
      </c>
      <c r="F20" s="78" t="s">
        <v>6</v>
      </c>
      <c r="G20" s="82"/>
    </row>
    <row r="21" spans="1:7" s="34" customFormat="1" ht="22.5">
      <c r="A21" s="83">
        <v>20</v>
      </c>
      <c r="B21" s="94" t="s">
        <v>556</v>
      </c>
      <c r="C21" s="95" t="s">
        <v>635</v>
      </c>
      <c r="D21" s="96" t="s">
        <v>637</v>
      </c>
      <c r="E21" s="81">
        <v>1968</v>
      </c>
      <c r="F21" s="94" t="s">
        <v>6</v>
      </c>
      <c r="G21" s="82"/>
    </row>
    <row r="22" spans="1:7" s="34" customFormat="1" ht="22.5">
      <c r="A22" s="83">
        <v>21</v>
      </c>
      <c r="B22" s="94" t="s">
        <v>556</v>
      </c>
      <c r="C22" s="95" t="s">
        <v>636</v>
      </c>
      <c r="D22" s="96" t="s">
        <v>638</v>
      </c>
      <c r="E22" s="81">
        <v>1968</v>
      </c>
      <c r="F22" s="94" t="s">
        <v>6</v>
      </c>
      <c r="G22" s="82"/>
    </row>
    <row r="23" spans="1:7" s="34" customFormat="1" ht="22.5">
      <c r="A23" s="77">
        <v>22</v>
      </c>
      <c r="B23" s="94" t="s">
        <v>664</v>
      </c>
      <c r="C23" s="95" t="s">
        <v>707</v>
      </c>
      <c r="D23" s="96" t="s">
        <v>708</v>
      </c>
      <c r="E23" s="81">
        <v>3185.7</v>
      </c>
      <c r="F23" s="94" t="s">
        <v>6</v>
      </c>
      <c r="G23" s="82"/>
    </row>
    <row r="24" spans="1:7" s="34" customFormat="1" ht="22.5">
      <c r="A24" s="83">
        <v>23</v>
      </c>
      <c r="B24" s="78" t="s">
        <v>7</v>
      </c>
      <c r="C24" s="92" t="s">
        <v>8</v>
      </c>
      <c r="D24" s="90" t="s">
        <v>9</v>
      </c>
      <c r="E24" s="81">
        <v>592.82000000000005</v>
      </c>
      <c r="F24" s="78" t="s">
        <v>6</v>
      </c>
    </row>
    <row r="25" spans="1:7" s="34" customFormat="1" ht="21.75" customHeight="1">
      <c r="A25" s="83">
        <v>24</v>
      </c>
      <c r="B25" s="78" t="s">
        <v>10</v>
      </c>
      <c r="C25" s="92" t="s">
        <v>11</v>
      </c>
      <c r="D25" s="90" t="s">
        <v>12</v>
      </c>
      <c r="E25" s="81">
        <v>1799</v>
      </c>
      <c r="F25" s="78" t="s">
        <v>6</v>
      </c>
      <c r="G25" s="82">
        <f>SUM(E17:E25)</f>
        <v>19068.41</v>
      </c>
    </row>
    <row r="26" spans="1:7" s="34" customFormat="1" ht="22.5">
      <c r="A26" s="77">
        <v>25</v>
      </c>
      <c r="B26" s="90" t="s">
        <v>421</v>
      </c>
      <c r="C26" s="90" t="s">
        <v>423</v>
      </c>
      <c r="D26" s="90" t="s">
        <v>422</v>
      </c>
      <c r="E26" s="93">
        <v>1549</v>
      </c>
      <c r="F26" s="78" t="s">
        <v>420</v>
      </c>
      <c r="G26" s="82"/>
    </row>
    <row r="27" spans="1:7" s="34" customFormat="1">
      <c r="A27" s="83">
        <v>26</v>
      </c>
      <c r="B27" s="86" t="s">
        <v>664</v>
      </c>
      <c r="C27" s="86" t="s">
        <v>665</v>
      </c>
      <c r="D27" s="97" t="s">
        <v>651</v>
      </c>
      <c r="E27" s="93">
        <v>3999</v>
      </c>
      <c r="F27" s="78" t="s">
        <v>420</v>
      </c>
    </row>
    <row r="28" spans="1:7" s="34" customFormat="1">
      <c r="A28" s="83">
        <v>27</v>
      </c>
      <c r="B28" s="86" t="s">
        <v>658</v>
      </c>
      <c r="C28" s="86" t="s">
        <v>590</v>
      </c>
      <c r="D28" s="86" t="s">
        <v>647</v>
      </c>
      <c r="E28" s="93">
        <v>719</v>
      </c>
      <c r="F28" s="78" t="s">
        <v>420</v>
      </c>
      <c r="G28" s="82"/>
    </row>
    <row r="29" spans="1:7" s="34" customFormat="1" ht="22.5">
      <c r="A29" s="77">
        <v>28</v>
      </c>
      <c r="B29" s="86" t="s">
        <v>747</v>
      </c>
      <c r="C29" s="86" t="s">
        <v>744</v>
      </c>
      <c r="D29" s="86" t="s">
        <v>745</v>
      </c>
      <c r="E29" s="98">
        <f>449*6</f>
        <v>2694</v>
      </c>
      <c r="F29" s="78" t="s">
        <v>420</v>
      </c>
      <c r="G29" s="82"/>
    </row>
    <row r="30" spans="1:7" s="34" customFormat="1" ht="22.5">
      <c r="A30" s="83">
        <v>29</v>
      </c>
      <c r="B30" s="86" t="s">
        <v>748</v>
      </c>
      <c r="C30" s="86" t="s">
        <v>733</v>
      </c>
      <c r="D30" s="86" t="s">
        <v>746</v>
      </c>
      <c r="E30" s="93">
        <f>1990*3</f>
        <v>5970</v>
      </c>
      <c r="F30" s="78" t="s">
        <v>420</v>
      </c>
      <c r="G30" s="82"/>
    </row>
    <row r="31" spans="1:7" s="34" customFormat="1">
      <c r="A31" s="83">
        <v>30</v>
      </c>
      <c r="B31" s="86" t="s">
        <v>764</v>
      </c>
      <c r="C31" s="86" t="s">
        <v>760</v>
      </c>
      <c r="D31" s="86" t="s">
        <v>765</v>
      </c>
      <c r="E31" s="93">
        <v>2000</v>
      </c>
      <c r="F31" s="78" t="s">
        <v>420</v>
      </c>
      <c r="G31" s="82"/>
    </row>
    <row r="32" spans="1:7" s="34" customFormat="1">
      <c r="A32" s="77">
        <v>31</v>
      </c>
      <c r="B32" s="86" t="s">
        <v>766</v>
      </c>
      <c r="C32" s="86" t="s">
        <v>767</v>
      </c>
      <c r="D32" s="86" t="s">
        <v>768</v>
      </c>
      <c r="E32" s="93">
        <v>1649</v>
      </c>
      <c r="F32" s="78" t="s">
        <v>420</v>
      </c>
      <c r="G32" s="82">
        <f>SUM(E26:E32)</f>
        <v>18580</v>
      </c>
    </row>
    <row r="33" spans="1:6" s="34" customFormat="1" ht="22.5">
      <c r="A33" s="83">
        <v>32</v>
      </c>
      <c r="B33" s="90" t="s">
        <v>19</v>
      </c>
      <c r="C33" s="90" t="s">
        <v>20</v>
      </c>
      <c r="D33" s="90" t="s">
        <v>21</v>
      </c>
      <c r="E33" s="99">
        <v>8999.9</v>
      </c>
      <c r="F33" s="78" t="s">
        <v>449</v>
      </c>
    </row>
    <row r="34" spans="1:6" s="34" customFormat="1" ht="22.5">
      <c r="A34" s="83">
        <v>33</v>
      </c>
      <c r="B34" s="78" t="s">
        <v>25</v>
      </c>
      <c r="C34" s="78" t="s">
        <v>26</v>
      </c>
      <c r="D34" s="90" t="s">
        <v>27</v>
      </c>
      <c r="E34" s="87">
        <v>2699</v>
      </c>
      <c r="F34" s="78" t="s">
        <v>449</v>
      </c>
    </row>
    <row r="35" spans="1:6" s="34" customFormat="1">
      <c r="A35" s="77">
        <v>34</v>
      </c>
      <c r="B35" s="78" t="s">
        <v>32</v>
      </c>
      <c r="C35" s="78" t="s">
        <v>31</v>
      </c>
      <c r="D35" s="90" t="s">
        <v>33</v>
      </c>
      <c r="E35" s="87">
        <v>9151.2000000000007</v>
      </c>
      <c r="F35" s="78" t="s">
        <v>449</v>
      </c>
    </row>
    <row r="36" spans="1:6" s="34" customFormat="1">
      <c r="A36" s="83">
        <v>35</v>
      </c>
      <c r="B36" s="78" t="s">
        <v>32</v>
      </c>
      <c r="C36" s="78" t="s">
        <v>31</v>
      </c>
      <c r="D36" s="90" t="s">
        <v>34</v>
      </c>
      <c r="E36" s="87">
        <v>9151.2000000000007</v>
      </c>
      <c r="F36" s="78" t="s">
        <v>449</v>
      </c>
    </row>
    <row r="37" spans="1:6" s="34" customFormat="1">
      <c r="A37" s="83">
        <v>36</v>
      </c>
      <c r="B37" s="78" t="s">
        <v>49</v>
      </c>
      <c r="C37" s="92" t="s">
        <v>50</v>
      </c>
      <c r="D37" s="90" t="s">
        <v>51</v>
      </c>
      <c r="E37" s="81">
        <v>3191.85</v>
      </c>
      <c r="F37" s="78" t="s">
        <v>449</v>
      </c>
    </row>
    <row r="38" spans="1:6" s="34" customFormat="1">
      <c r="A38" s="77">
        <v>37</v>
      </c>
      <c r="B38" s="78" t="s">
        <v>52</v>
      </c>
      <c r="C38" s="92" t="s">
        <v>53</v>
      </c>
      <c r="D38" s="90" t="s">
        <v>54</v>
      </c>
      <c r="E38" s="81">
        <v>7060.2</v>
      </c>
      <c r="F38" s="78" t="s">
        <v>449</v>
      </c>
    </row>
    <row r="39" spans="1:6" s="34" customFormat="1">
      <c r="A39" s="83">
        <v>38</v>
      </c>
      <c r="B39" s="78" t="s">
        <v>13</v>
      </c>
      <c r="C39" s="78" t="s">
        <v>14</v>
      </c>
      <c r="D39" s="78">
        <v>148</v>
      </c>
      <c r="E39" s="87">
        <v>2899</v>
      </c>
      <c r="F39" s="78" t="s">
        <v>449</v>
      </c>
    </row>
    <row r="40" spans="1:6" s="34" customFormat="1">
      <c r="A40" s="83">
        <v>39</v>
      </c>
      <c r="B40" s="90" t="s">
        <v>90</v>
      </c>
      <c r="C40" s="90" t="s">
        <v>91</v>
      </c>
      <c r="D40" s="90">
        <v>162</v>
      </c>
      <c r="E40" s="93">
        <v>1600</v>
      </c>
      <c r="F40" s="78" t="s">
        <v>449</v>
      </c>
    </row>
    <row r="41" spans="1:6" s="34" customFormat="1">
      <c r="A41" s="77">
        <v>40</v>
      </c>
      <c r="B41" s="92" t="s">
        <v>85</v>
      </c>
      <c r="C41" s="92" t="s">
        <v>84</v>
      </c>
      <c r="D41" s="90">
        <v>164</v>
      </c>
      <c r="E41" s="81">
        <v>2041.8</v>
      </c>
      <c r="F41" s="78" t="s">
        <v>449</v>
      </c>
    </row>
    <row r="42" spans="1:6" s="34" customFormat="1" ht="22.5">
      <c r="A42" s="83">
        <v>41</v>
      </c>
      <c r="B42" s="78" t="s">
        <v>445</v>
      </c>
      <c r="C42" s="92" t="s">
        <v>87</v>
      </c>
      <c r="D42" s="90">
        <v>166</v>
      </c>
      <c r="E42" s="81">
        <v>1789</v>
      </c>
      <c r="F42" s="78" t="s">
        <v>449</v>
      </c>
    </row>
    <row r="43" spans="1:6" s="34" customFormat="1" ht="22.5">
      <c r="A43" s="83">
        <v>42</v>
      </c>
      <c r="B43" s="78" t="s">
        <v>446</v>
      </c>
      <c r="C43" s="78" t="s">
        <v>448</v>
      </c>
      <c r="D43" s="88" t="s">
        <v>447</v>
      </c>
      <c r="E43" s="81">
        <v>3578</v>
      </c>
      <c r="F43" s="78" t="s">
        <v>449</v>
      </c>
    </row>
    <row r="44" spans="1:6" s="34" customFormat="1">
      <c r="A44" s="77">
        <v>43</v>
      </c>
      <c r="B44" s="90" t="s">
        <v>92</v>
      </c>
      <c r="C44" s="90" t="s">
        <v>93</v>
      </c>
      <c r="D44" s="90">
        <v>169</v>
      </c>
      <c r="E44" s="93">
        <v>3281.64</v>
      </c>
      <c r="F44" s="78" t="s">
        <v>449</v>
      </c>
    </row>
    <row r="45" spans="1:6" s="34" customFormat="1">
      <c r="A45" s="83">
        <v>44</v>
      </c>
      <c r="B45" s="78" t="s">
        <v>137</v>
      </c>
      <c r="C45" s="78" t="s">
        <v>138</v>
      </c>
      <c r="D45" s="90" t="s">
        <v>139</v>
      </c>
      <c r="E45" s="87">
        <v>6933.63</v>
      </c>
      <c r="F45" s="78" t="s">
        <v>449</v>
      </c>
    </row>
    <row r="46" spans="1:6" s="34" customFormat="1">
      <c r="A46" s="83">
        <v>45</v>
      </c>
      <c r="B46" s="78" t="s">
        <v>603</v>
      </c>
      <c r="C46" s="78" t="s">
        <v>581</v>
      </c>
      <c r="D46" s="78" t="s">
        <v>604</v>
      </c>
      <c r="E46" s="81">
        <v>1659</v>
      </c>
      <c r="F46" s="78" t="s">
        <v>449</v>
      </c>
    </row>
    <row r="47" spans="1:6" s="34" customFormat="1" ht="22.5">
      <c r="A47" s="77">
        <v>46</v>
      </c>
      <c r="B47" s="78" t="s">
        <v>608</v>
      </c>
      <c r="C47" s="78" t="s">
        <v>610</v>
      </c>
      <c r="D47" s="78" t="s">
        <v>609</v>
      </c>
      <c r="E47" s="81">
        <v>3798</v>
      </c>
      <c r="F47" s="78" t="s">
        <v>449</v>
      </c>
    </row>
    <row r="48" spans="1:6" s="34" customFormat="1">
      <c r="A48" s="83">
        <v>47</v>
      </c>
      <c r="B48" s="78" t="s">
        <v>611</v>
      </c>
      <c r="C48" s="78" t="s">
        <v>612</v>
      </c>
      <c r="D48" s="78" t="s">
        <v>615</v>
      </c>
      <c r="E48" s="81">
        <v>2136.9899999999998</v>
      </c>
      <c r="F48" s="78" t="s">
        <v>449</v>
      </c>
    </row>
    <row r="49" spans="1:7" s="34" customFormat="1" ht="22.5">
      <c r="A49" s="83">
        <v>48</v>
      </c>
      <c r="B49" s="78" t="s">
        <v>613</v>
      </c>
      <c r="C49" s="78" t="s">
        <v>616</v>
      </c>
      <c r="D49" s="78" t="s">
        <v>614</v>
      </c>
      <c r="E49" s="81">
        <v>8154</v>
      </c>
      <c r="F49" s="78" t="s">
        <v>449</v>
      </c>
    </row>
    <row r="50" spans="1:7" s="34" customFormat="1">
      <c r="A50" s="77">
        <v>49</v>
      </c>
      <c r="B50" s="78" t="s">
        <v>617</v>
      </c>
      <c r="C50" s="78" t="s">
        <v>619</v>
      </c>
      <c r="D50" s="78" t="s">
        <v>618</v>
      </c>
      <c r="E50" s="81">
        <v>1603.98</v>
      </c>
      <c r="F50" s="78" t="s">
        <v>449</v>
      </c>
    </row>
    <row r="51" spans="1:7" s="34" customFormat="1" ht="22.5">
      <c r="A51" s="83">
        <v>50</v>
      </c>
      <c r="B51" s="78" t="s">
        <v>620</v>
      </c>
      <c r="C51" s="78" t="s">
        <v>622</v>
      </c>
      <c r="D51" s="78" t="s">
        <v>621</v>
      </c>
      <c r="E51" s="81">
        <v>495</v>
      </c>
      <c r="F51" s="78" t="s">
        <v>449</v>
      </c>
      <c r="G51" s="82"/>
    </row>
    <row r="52" spans="1:7" s="34" customFormat="1">
      <c r="A52" s="83">
        <v>51</v>
      </c>
      <c r="B52" s="94" t="s">
        <v>735</v>
      </c>
      <c r="C52" s="94" t="s">
        <v>736</v>
      </c>
      <c r="D52" s="94" t="s">
        <v>737</v>
      </c>
      <c r="E52" s="81">
        <v>61120</v>
      </c>
      <c r="F52" s="78" t="s">
        <v>449</v>
      </c>
      <c r="G52" s="82"/>
    </row>
    <row r="53" spans="1:7" s="34" customFormat="1">
      <c r="A53" s="77">
        <v>52</v>
      </c>
      <c r="B53" s="94" t="s">
        <v>664</v>
      </c>
      <c r="C53" s="94" t="s">
        <v>738</v>
      </c>
      <c r="D53" s="94" t="s">
        <v>739</v>
      </c>
      <c r="E53" s="81">
        <v>2220</v>
      </c>
      <c r="F53" s="78" t="s">
        <v>449</v>
      </c>
      <c r="G53" s="82"/>
    </row>
    <row r="54" spans="1:7" s="34" customFormat="1" ht="33.75">
      <c r="A54" s="83">
        <v>53</v>
      </c>
      <c r="B54" s="94" t="s">
        <v>740</v>
      </c>
      <c r="C54" s="94" t="s">
        <v>694</v>
      </c>
      <c r="D54" s="94" t="s">
        <v>741</v>
      </c>
      <c r="E54" s="81">
        <v>11499</v>
      </c>
      <c r="F54" s="78" t="s">
        <v>449</v>
      </c>
      <c r="G54" s="82"/>
    </row>
    <row r="55" spans="1:7" s="34" customFormat="1">
      <c r="A55" s="83">
        <v>54</v>
      </c>
      <c r="B55" s="94" t="s">
        <v>664</v>
      </c>
      <c r="C55" s="94" t="s">
        <v>738</v>
      </c>
      <c r="D55" s="94" t="s">
        <v>742</v>
      </c>
      <c r="E55" s="81">
        <v>2220</v>
      </c>
      <c r="F55" s="78" t="s">
        <v>449</v>
      </c>
      <c r="G55" s="82"/>
    </row>
    <row r="56" spans="1:7" s="34" customFormat="1">
      <c r="A56" s="77">
        <v>55</v>
      </c>
      <c r="B56" s="94" t="s">
        <v>582</v>
      </c>
      <c r="C56" s="94" t="s">
        <v>714</v>
      </c>
      <c r="D56" s="94" t="s">
        <v>743</v>
      </c>
      <c r="E56" s="81">
        <v>1700</v>
      </c>
      <c r="F56" s="78" t="s">
        <v>449</v>
      </c>
      <c r="G56" s="82"/>
    </row>
    <row r="57" spans="1:7" s="34" customFormat="1">
      <c r="A57" s="83">
        <v>56</v>
      </c>
      <c r="B57" s="90" t="s">
        <v>46</v>
      </c>
      <c r="C57" s="90" t="s">
        <v>47</v>
      </c>
      <c r="D57" s="90" t="s">
        <v>48</v>
      </c>
      <c r="E57" s="93">
        <v>9792</v>
      </c>
      <c r="F57" s="78" t="s">
        <v>449</v>
      </c>
    </row>
    <row r="58" spans="1:7" s="34" customFormat="1">
      <c r="A58" s="83">
        <v>57</v>
      </c>
      <c r="B58" s="90" t="s">
        <v>55</v>
      </c>
      <c r="C58" s="90" t="s">
        <v>56</v>
      </c>
      <c r="D58" s="90" t="s">
        <v>57</v>
      </c>
      <c r="E58" s="93">
        <v>3265</v>
      </c>
      <c r="F58" s="78" t="s">
        <v>449</v>
      </c>
      <c r="G58" s="82">
        <f>SUM(E33:E58)</f>
        <v>172039.39</v>
      </c>
    </row>
    <row r="59" spans="1:7" s="34" customFormat="1">
      <c r="A59" s="77">
        <v>58</v>
      </c>
      <c r="B59" s="90" t="s">
        <v>16</v>
      </c>
      <c r="C59" s="90" t="s">
        <v>17</v>
      </c>
      <c r="D59" s="90" t="s">
        <v>18</v>
      </c>
      <c r="E59" s="99">
        <v>2050</v>
      </c>
      <c r="F59" s="78" t="s">
        <v>15</v>
      </c>
    </row>
    <row r="60" spans="1:7" s="34" customFormat="1">
      <c r="A60" s="83">
        <v>59</v>
      </c>
      <c r="B60" s="90" t="s">
        <v>60</v>
      </c>
      <c r="C60" s="90" t="s">
        <v>61</v>
      </c>
      <c r="D60" s="90" t="s">
        <v>62</v>
      </c>
      <c r="E60" s="93">
        <v>1149</v>
      </c>
      <c r="F60" s="78" t="s">
        <v>15</v>
      </c>
    </row>
    <row r="61" spans="1:7" s="34" customFormat="1" ht="22.5">
      <c r="A61" s="83">
        <v>60</v>
      </c>
      <c r="B61" s="90" t="s">
        <v>63</v>
      </c>
      <c r="C61" s="90" t="s">
        <v>64</v>
      </c>
      <c r="D61" s="90" t="s">
        <v>65</v>
      </c>
      <c r="E61" s="93">
        <v>1999</v>
      </c>
      <c r="F61" s="78" t="s">
        <v>15</v>
      </c>
    </row>
    <row r="62" spans="1:7" s="34" customFormat="1" ht="22.5">
      <c r="A62" s="77">
        <v>61</v>
      </c>
      <c r="B62" s="86" t="s">
        <v>66</v>
      </c>
      <c r="C62" s="86" t="s">
        <v>770</v>
      </c>
      <c r="D62" s="86" t="s">
        <v>771</v>
      </c>
      <c r="E62" s="93">
        <v>8998</v>
      </c>
      <c r="F62" s="78" t="s">
        <v>15</v>
      </c>
    </row>
    <row r="63" spans="1:7" s="34" customFormat="1" ht="22.5">
      <c r="A63" s="83">
        <v>62</v>
      </c>
      <c r="B63" s="86" t="s">
        <v>630</v>
      </c>
      <c r="C63" s="86" t="s">
        <v>738</v>
      </c>
      <c r="D63" s="86" t="s">
        <v>772</v>
      </c>
      <c r="E63" s="93">
        <v>5699</v>
      </c>
      <c r="F63" s="78" t="s">
        <v>15</v>
      </c>
    </row>
    <row r="64" spans="1:7" s="34" customFormat="1" ht="22.5">
      <c r="A64" s="83">
        <v>63</v>
      </c>
      <c r="B64" s="86" t="s">
        <v>630</v>
      </c>
      <c r="C64" s="86" t="s">
        <v>738</v>
      </c>
      <c r="D64" s="86" t="s">
        <v>773</v>
      </c>
      <c r="E64" s="93">
        <v>5699</v>
      </c>
      <c r="F64" s="78" t="s">
        <v>15</v>
      </c>
    </row>
    <row r="65" spans="1:7" s="34" customFormat="1">
      <c r="A65" s="77">
        <v>64</v>
      </c>
      <c r="B65" s="78" t="s">
        <v>507</v>
      </c>
      <c r="C65" s="78" t="s">
        <v>509</v>
      </c>
      <c r="D65" s="88" t="s">
        <v>508</v>
      </c>
      <c r="E65" s="81">
        <f>769.99*17</f>
        <v>13089.83</v>
      </c>
      <c r="F65" s="78" t="s">
        <v>15</v>
      </c>
    </row>
    <row r="66" spans="1:7" s="34" customFormat="1" ht="22.5">
      <c r="A66" s="83">
        <v>65</v>
      </c>
      <c r="B66" s="78" t="s">
        <v>510</v>
      </c>
      <c r="C66" s="78" t="s">
        <v>512</v>
      </c>
      <c r="D66" s="88" t="s">
        <v>511</v>
      </c>
      <c r="E66" s="81">
        <v>745.96</v>
      </c>
      <c r="F66" s="78" t="s">
        <v>15</v>
      </c>
    </row>
    <row r="67" spans="1:7" s="34" customFormat="1">
      <c r="A67" s="83">
        <v>66</v>
      </c>
      <c r="B67" s="78" t="s">
        <v>513</v>
      </c>
      <c r="C67" s="78" t="s">
        <v>506</v>
      </c>
      <c r="D67" s="88" t="s">
        <v>514</v>
      </c>
      <c r="E67" s="81">
        <v>1350</v>
      </c>
      <c r="F67" s="78" t="s">
        <v>15</v>
      </c>
    </row>
    <row r="68" spans="1:7" s="34" customFormat="1" ht="33.75">
      <c r="A68" s="77">
        <v>67</v>
      </c>
      <c r="B68" s="78" t="s">
        <v>515</v>
      </c>
      <c r="C68" s="78" t="s">
        <v>517</v>
      </c>
      <c r="D68" s="88" t="s">
        <v>516</v>
      </c>
      <c r="E68" s="81">
        <v>1399</v>
      </c>
      <c r="F68" s="78" t="s">
        <v>15</v>
      </c>
    </row>
    <row r="69" spans="1:7" s="34" customFormat="1">
      <c r="A69" s="83">
        <v>68</v>
      </c>
      <c r="B69" s="90" t="s">
        <v>631</v>
      </c>
      <c r="C69" s="90" t="s">
        <v>632</v>
      </c>
      <c r="D69" s="90" t="s">
        <v>633</v>
      </c>
      <c r="E69" s="81">
        <v>3000</v>
      </c>
      <c r="F69" s="78" t="s">
        <v>15</v>
      </c>
    </row>
    <row r="70" spans="1:7" s="34" customFormat="1" ht="22.5">
      <c r="A70" s="83">
        <v>69</v>
      </c>
      <c r="B70" s="86" t="s">
        <v>630</v>
      </c>
      <c r="C70" s="86" t="s">
        <v>738</v>
      </c>
      <c r="D70" s="86" t="s">
        <v>777</v>
      </c>
      <c r="E70" s="81">
        <v>5699</v>
      </c>
      <c r="F70" s="78" t="s">
        <v>15</v>
      </c>
    </row>
    <row r="71" spans="1:7" s="34" customFormat="1" ht="22.5">
      <c r="A71" s="77">
        <v>70</v>
      </c>
      <c r="B71" s="86" t="s">
        <v>630</v>
      </c>
      <c r="C71" s="86" t="s">
        <v>738</v>
      </c>
      <c r="D71" s="86" t="s">
        <v>778</v>
      </c>
      <c r="E71" s="81">
        <v>3399</v>
      </c>
      <c r="F71" s="78" t="s">
        <v>15</v>
      </c>
    </row>
    <row r="72" spans="1:7" s="34" customFormat="1">
      <c r="A72" s="83">
        <v>71</v>
      </c>
      <c r="B72" s="86" t="s">
        <v>664</v>
      </c>
      <c r="C72" s="86" t="s">
        <v>774</v>
      </c>
      <c r="D72" s="86" t="s">
        <v>779</v>
      </c>
      <c r="E72" s="81">
        <v>1450</v>
      </c>
      <c r="F72" s="78" t="s">
        <v>15</v>
      </c>
    </row>
    <row r="73" spans="1:7" s="34" customFormat="1">
      <c r="A73" s="83">
        <v>72</v>
      </c>
      <c r="B73" s="86" t="s">
        <v>664</v>
      </c>
      <c r="C73" s="86" t="s">
        <v>775</v>
      </c>
      <c r="D73" s="86" t="s">
        <v>780</v>
      </c>
      <c r="E73" s="81">
        <v>1450</v>
      </c>
      <c r="F73" s="78" t="s">
        <v>15</v>
      </c>
    </row>
    <row r="74" spans="1:7" s="34" customFormat="1" ht="22.5">
      <c r="A74" s="77">
        <v>73</v>
      </c>
      <c r="B74" s="86" t="s">
        <v>66</v>
      </c>
      <c r="C74" s="86" t="s">
        <v>776</v>
      </c>
      <c r="D74" s="86" t="s">
        <v>781</v>
      </c>
      <c r="E74" s="81">
        <v>6699</v>
      </c>
      <c r="F74" s="78" t="s">
        <v>15</v>
      </c>
      <c r="G74" s="82">
        <f>SUM(E59:E74)</f>
        <v>63875.79</v>
      </c>
    </row>
    <row r="75" spans="1:7" s="34" customFormat="1" ht="22.5">
      <c r="A75" s="83">
        <v>74</v>
      </c>
      <c r="B75" s="94" t="s">
        <v>783</v>
      </c>
      <c r="C75" s="95" t="s">
        <v>784</v>
      </c>
      <c r="D75" s="86" t="s">
        <v>785</v>
      </c>
      <c r="E75" s="100">
        <v>2500</v>
      </c>
      <c r="F75" s="94" t="s">
        <v>786</v>
      </c>
    </row>
    <row r="76" spans="1:7" s="34" customFormat="1" ht="22.5">
      <c r="A76" s="83">
        <v>75</v>
      </c>
      <c r="B76" s="94" t="s">
        <v>787</v>
      </c>
      <c r="C76" s="95" t="s">
        <v>784</v>
      </c>
      <c r="D76" s="86" t="s">
        <v>788</v>
      </c>
      <c r="E76" s="100">
        <v>3200</v>
      </c>
      <c r="F76" s="94" t="s">
        <v>786</v>
      </c>
    </row>
    <row r="77" spans="1:7" s="34" customFormat="1" ht="22.5">
      <c r="A77" s="77">
        <v>76</v>
      </c>
      <c r="B77" s="94" t="s">
        <v>789</v>
      </c>
      <c r="C77" s="95" t="s">
        <v>784</v>
      </c>
      <c r="D77" s="86" t="s">
        <v>790</v>
      </c>
      <c r="E77" s="100">
        <v>1550</v>
      </c>
      <c r="F77" s="94" t="s">
        <v>786</v>
      </c>
      <c r="G77" s="82">
        <f>SUM(E75:E77)</f>
        <v>7250</v>
      </c>
    </row>
    <row r="78" spans="1:7" s="34" customFormat="1">
      <c r="A78" s="101"/>
      <c r="B78" s="102"/>
      <c r="C78" s="102"/>
      <c r="D78" s="103" t="s">
        <v>431</v>
      </c>
      <c r="E78" s="104">
        <f>SUM(E2:E77)</f>
        <v>309663.83000000007</v>
      </c>
      <c r="F78" s="105"/>
      <c r="G78" s="82">
        <f>SUM(G2:G77)</f>
        <v>309663.83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1"/>
  <sheetViews>
    <sheetView topLeftCell="A79" workbookViewId="0">
      <selection activeCell="J15" sqref="J15"/>
    </sheetView>
  </sheetViews>
  <sheetFormatPr defaultRowHeight="12.75"/>
  <cols>
    <col min="1" max="1" width="3.42578125" bestFit="1" customWidth="1"/>
    <col min="2" max="2" width="20.7109375" customWidth="1"/>
    <col min="3" max="3" width="11.140625" customWidth="1"/>
    <col min="4" max="4" width="15.28515625" customWidth="1"/>
    <col min="5" max="5" width="11.140625" bestFit="1" customWidth="1"/>
    <col min="6" max="6" width="17" customWidth="1"/>
    <col min="7" max="7" width="12.140625" style="29" bestFit="1" customWidth="1"/>
  </cols>
  <sheetData>
    <row r="1" spans="1:7" ht="3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s="34" customFormat="1">
      <c r="A2" s="83">
        <v>1</v>
      </c>
      <c r="B2" s="90" t="s">
        <v>432</v>
      </c>
      <c r="C2" s="90" t="s">
        <v>434</v>
      </c>
      <c r="D2" s="91" t="s">
        <v>433</v>
      </c>
      <c r="E2" s="93">
        <v>693.35</v>
      </c>
      <c r="F2" s="78" t="s">
        <v>420</v>
      </c>
      <c r="G2" s="82"/>
    </row>
    <row r="3" spans="1:7" s="34" customFormat="1">
      <c r="A3" s="83">
        <v>2</v>
      </c>
      <c r="B3" s="90" t="s">
        <v>435</v>
      </c>
      <c r="C3" s="90" t="s">
        <v>436</v>
      </c>
      <c r="D3" s="91" t="s">
        <v>437</v>
      </c>
      <c r="E3" s="93">
        <v>7500</v>
      </c>
      <c r="F3" s="78" t="s">
        <v>420</v>
      </c>
      <c r="G3" s="82"/>
    </row>
    <row r="4" spans="1:7" s="34" customFormat="1">
      <c r="A4" s="83">
        <v>3</v>
      </c>
      <c r="B4" s="90" t="s">
        <v>441</v>
      </c>
      <c r="C4" s="90" t="s">
        <v>436</v>
      </c>
      <c r="D4" s="91" t="s">
        <v>438</v>
      </c>
      <c r="E4" s="93">
        <v>10000</v>
      </c>
      <c r="F4" s="78" t="s">
        <v>420</v>
      </c>
      <c r="G4" s="82"/>
    </row>
    <row r="5" spans="1:7" s="34" customFormat="1">
      <c r="A5" s="83">
        <v>4</v>
      </c>
      <c r="B5" s="90" t="s">
        <v>435</v>
      </c>
      <c r="C5" s="90" t="s">
        <v>442</v>
      </c>
      <c r="D5" s="91" t="s">
        <v>439</v>
      </c>
      <c r="E5" s="93">
        <v>8500</v>
      </c>
      <c r="F5" s="78" t="s">
        <v>420</v>
      </c>
      <c r="G5" s="82"/>
    </row>
    <row r="6" spans="1:7" s="34" customFormat="1">
      <c r="A6" s="83">
        <v>5</v>
      </c>
      <c r="B6" s="90" t="s">
        <v>443</v>
      </c>
      <c r="C6" s="90" t="s">
        <v>444</v>
      </c>
      <c r="D6" s="91" t="s">
        <v>440</v>
      </c>
      <c r="E6" s="93">
        <v>750</v>
      </c>
      <c r="F6" s="78" t="s">
        <v>420</v>
      </c>
      <c r="G6" s="82"/>
    </row>
    <row r="7" spans="1:7" s="34" customFormat="1">
      <c r="A7" s="83">
        <v>6</v>
      </c>
      <c r="B7" s="86" t="s">
        <v>639</v>
      </c>
      <c r="C7" s="106" t="s">
        <v>641</v>
      </c>
      <c r="D7" s="97" t="s">
        <v>640</v>
      </c>
      <c r="E7" s="106">
        <v>800</v>
      </c>
      <c r="F7" s="78" t="s">
        <v>420</v>
      </c>
      <c r="G7" s="82"/>
    </row>
    <row r="8" spans="1:7" s="34" customFormat="1">
      <c r="A8" s="83">
        <v>7</v>
      </c>
      <c r="B8" s="86" t="s">
        <v>642</v>
      </c>
      <c r="C8" s="106" t="s">
        <v>641</v>
      </c>
      <c r="D8" s="86" t="s">
        <v>643</v>
      </c>
      <c r="E8" s="93">
        <v>1390</v>
      </c>
      <c r="F8" s="78" t="s">
        <v>420</v>
      </c>
      <c r="G8" s="82"/>
    </row>
    <row r="9" spans="1:7" s="34" customFormat="1" ht="22.5">
      <c r="A9" s="83">
        <v>8</v>
      </c>
      <c r="B9" s="86" t="s">
        <v>672</v>
      </c>
      <c r="C9" s="86" t="s">
        <v>655</v>
      </c>
      <c r="D9" s="97" t="s">
        <v>644</v>
      </c>
      <c r="E9" s="93">
        <f>8000*3</f>
        <v>24000</v>
      </c>
      <c r="F9" s="78" t="s">
        <v>420</v>
      </c>
      <c r="G9" s="82"/>
    </row>
    <row r="10" spans="1:7" s="34" customFormat="1">
      <c r="A10" s="83">
        <v>9</v>
      </c>
      <c r="B10" s="86" t="s">
        <v>656</v>
      </c>
      <c r="C10" s="86" t="s">
        <v>657</v>
      </c>
      <c r="D10" s="86" t="s">
        <v>645</v>
      </c>
      <c r="E10" s="93">
        <v>750</v>
      </c>
      <c r="F10" s="78" t="s">
        <v>420</v>
      </c>
      <c r="G10" s="82"/>
    </row>
    <row r="11" spans="1:7" s="34" customFormat="1">
      <c r="A11" s="83">
        <v>10</v>
      </c>
      <c r="B11" s="86" t="s">
        <v>443</v>
      </c>
      <c r="C11" s="86" t="s">
        <v>657</v>
      </c>
      <c r="D11" s="97" t="s">
        <v>646</v>
      </c>
      <c r="E11" s="93">
        <v>850</v>
      </c>
      <c r="F11" s="78" t="s">
        <v>420</v>
      </c>
      <c r="G11" s="82"/>
    </row>
    <row r="12" spans="1:7" s="34" customFormat="1" ht="12" customHeight="1">
      <c r="A12" s="83">
        <v>11</v>
      </c>
      <c r="B12" s="86" t="s">
        <v>659</v>
      </c>
      <c r="C12" s="86" t="s">
        <v>660</v>
      </c>
      <c r="D12" s="97" t="s">
        <v>648</v>
      </c>
      <c r="E12" s="93">
        <v>600</v>
      </c>
      <c r="F12" s="78" t="s">
        <v>420</v>
      </c>
      <c r="G12" s="82"/>
    </row>
    <row r="13" spans="1:7" s="34" customFormat="1">
      <c r="A13" s="83">
        <v>12</v>
      </c>
      <c r="B13" s="86" t="s">
        <v>661</v>
      </c>
      <c r="C13" s="86" t="s">
        <v>660</v>
      </c>
      <c r="D13" s="86" t="s">
        <v>649</v>
      </c>
      <c r="E13" s="93">
        <v>840</v>
      </c>
      <c r="F13" s="78" t="s">
        <v>420</v>
      </c>
    </row>
    <row r="14" spans="1:7" s="34" customFormat="1">
      <c r="A14" s="83">
        <v>13</v>
      </c>
      <c r="B14" s="86" t="s">
        <v>662</v>
      </c>
      <c r="C14" s="86" t="s">
        <v>663</v>
      </c>
      <c r="D14" s="97" t="s">
        <v>650</v>
      </c>
      <c r="E14" s="93">
        <v>7505.4</v>
      </c>
      <c r="F14" s="78" t="s">
        <v>420</v>
      </c>
      <c r="G14" s="82"/>
    </row>
    <row r="15" spans="1:7" s="34" customFormat="1" ht="22.5">
      <c r="A15" s="83">
        <v>14</v>
      </c>
      <c r="B15" s="86" t="s">
        <v>667</v>
      </c>
      <c r="C15" s="86" t="s">
        <v>666</v>
      </c>
      <c r="D15" s="86" t="s">
        <v>652</v>
      </c>
      <c r="E15" s="93">
        <f>7753.2*2</f>
        <v>15506.4</v>
      </c>
      <c r="F15" s="78" t="s">
        <v>420</v>
      </c>
      <c r="G15" s="82"/>
    </row>
    <row r="16" spans="1:7" s="34" customFormat="1">
      <c r="A16" s="83">
        <v>15</v>
      </c>
      <c r="B16" s="86" t="s">
        <v>668</v>
      </c>
      <c r="C16" s="86" t="s">
        <v>669</v>
      </c>
      <c r="D16" s="97" t="s">
        <v>653</v>
      </c>
      <c r="E16" s="93">
        <v>350</v>
      </c>
      <c r="F16" s="78" t="s">
        <v>420</v>
      </c>
      <c r="G16" s="82"/>
    </row>
    <row r="17" spans="1:7" s="34" customFormat="1" ht="22.5">
      <c r="A17" s="83">
        <v>16</v>
      </c>
      <c r="B17" s="86" t="s">
        <v>671</v>
      </c>
      <c r="C17" s="86" t="s">
        <v>670</v>
      </c>
      <c r="D17" s="97" t="s">
        <v>654</v>
      </c>
      <c r="E17" s="93">
        <f>850*2</f>
        <v>1700</v>
      </c>
      <c r="F17" s="78" t="s">
        <v>420</v>
      </c>
      <c r="G17" s="82"/>
    </row>
    <row r="18" spans="1:7" s="34" customFormat="1" ht="22.5">
      <c r="A18" s="83">
        <v>17</v>
      </c>
      <c r="B18" s="86" t="s">
        <v>752</v>
      </c>
      <c r="C18" s="86" t="s">
        <v>733</v>
      </c>
      <c r="D18" s="97" t="s">
        <v>749</v>
      </c>
      <c r="E18" s="93">
        <f>900*3</f>
        <v>2700</v>
      </c>
      <c r="F18" s="78" t="s">
        <v>420</v>
      </c>
      <c r="G18" s="82"/>
    </row>
    <row r="19" spans="1:7" s="34" customFormat="1">
      <c r="A19" s="83">
        <v>18</v>
      </c>
      <c r="B19" s="86" t="s">
        <v>751</v>
      </c>
      <c r="C19" s="86" t="s">
        <v>733</v>
      </c>
      <c r="D19" s="97" t="s">
        <v>750</v>
      </c>
      <c r="E19" s="93">
        <f>290*4</f>
        <v>1160</v>
      </c>
      <c r="F19" s="78" t="s">
        <v>420</v>
      </c>
      <c r="G19" s="82"/>
    </row>
    <row r="20" spans="1:7" s="34" customFormat="1">
      <c r="A20" s="83">
        <v>19</v>
      </c>
      <c r="B20" s="86" t="s">
        <v>756</v>
      </c>
      <c r="C20" s="86" t="s">
        <v>754</v>
      </c>
      <c r="D20" s="97" t="s">
        <v>755</v>
      </c>
      <c r="E20" s="93">
        <f>8500*2</f>
        <v>17000</v>
      </c>
      <c r="F20" s="78" t="s">
        <v>420</v>
      </c>
      <c r="G20" s="82"/>
    </row>
    <row r="21" spans="1:7" s="34" customFormat="1">
      <c r="A21" s="83">
        <v>20</v>
      </c>
      <c r="B21" s="86" t="s">
        <v>757</v>
      </c>
      <c r="C21" s="86" t="s">
        <v>754</v>
      </c>
      <c r="D21" s="86" t="s">
        <v>758</v>
      </c>
      <c r="E21" s="93">
        <f>2004.9*2</f>
        <v>4009.8</v>
      </c>
      <c r="F21" s="78" t="s">
        <v>420</v>
      </c>
      <c r="G21" s="82"/>
    </row>
    <row r="22" spans="1:7" s="34" customFormat="1">
      <c r="A22" s="83">
        <v>21</v>
      </c>
      <c r="B22" s="86" t="s">
        <v>759</v>
      </c>
      <c r="C22" s="86" t="s">
        <v>760</v>
      </c>
      <c r="D22" s="97" t="s">
        <v>761</v>
      </c>
      <c r="E22" s="93">
        <v>2400</v>
      </c>
      <c r="F22" s="78" t="s">
        <v>420</v>
      </c>
      <c r="G22" s="82"/>
    </row>
    <row r="23" spans="1:7" s="34" customFormat="1">
      <c r="A23" s="83">
        <v>22</v>
      </c>
      <c r="B23" s="86" t="s">
        <v>753</v>
      </c>
      <c r="C23" s="86" t="s">
        <v>763</v>
      </c>
      <c r="D23" s="97" t="s">
        <v>762</v>
      </c>
      <c r="E23" s="93">
        <v>8500</v>
      </c>
      <c r="F23" s="78" t="s">
        <v>420</v>
      </c>
      <c r="G23" s="82">
        <f>SUM(E2:E23)</f>
        <v>117504.95</v>
      </c>
    </row>
    <row r="24" spans="1:7" s="34" customFormat="1" ht="22.5">
      <c r="A24" s="83">
        <v>23</v>
      </c>
      <c r="B24" s="90" t="s">
        <v>22</v>
      </c>
      <c r="C24" s="90" t="s">
        <v>23</v>
      </c>
      <c r="D24" s="107" t="s">
        <v>24</v>
      </c>
      <c r="E24" s="93">
        <v>3400</v>
      </c>
      <c r="F24" s="78" t="s">
        <v>449</v>
      </c>
      <c r="G24" s="82"/>
    </row>
    <row r="25" spans="1:7" s="34" customFormat="1" ht="22.5">
      <c r="A25" s="83">
        <v>24</v>
      </c>
      <c r="B25" s="78" t="s">
        <v>28</v>
      </c>
      <c r="C25" s="78" t="s">
        <v>29</v>
      </c>
      <c r="D25" s="90" t="s">
        <v>30</v>
      </c>
      <c r="E25" s="87">
        <v>1600</v>
      </c>
      <c r="F25" s="78" t="s">
        <v>449</v>
      </c>
    </row>
    <row r="26" spans="1:7" s="34" customFormat="1" ht="22.5">
      <c r="A26" s="83">
        <v>25</v>
      </c>
      <c r="B26" s="90" t="s">
        <v>602</v>
      </c>
      <c r="C26" s="90" t="s">
        <v>44</v>
      </c>
      <c r="D26" s="90" t="s">
        <v>45</v>
      </c>
      <c r="E26" s="93">
        <v>2270</v>
      </c>
      <c r="F26" s="78" t="s">
        <v>449</v>
      </c>
      <c r="G26" s="82"/>
    </row>
    <row r="27" spans="1:7" s="34" customFormat="1" ht="22.5">
      <c r="A27" s="83">
        <v>26</v>
      </c>
      <c r="B27" s="90" t="s">
        <v>81</v>
      </c>
      <c r="C27" s="90" t="s">
        <v>82</v>
      </c>
      <c r="D27" s="107">
        <v>158</v>
      </c>
      <c r="E27" s="93">
        <v>902</v>
      </c>
      <c r="F27" s="78" t="s">
        <v>449</v>
      </c>
      <c r="G27" s="82"/>
    </row>
    <row r="28" spans="1:7" s="34" customFormat="1" ht="22.5">
      <c r="A28" s="83">
        <v>27</v>
      </c>
      <c r="B28" s="90" t="s">
        <v>88</v>
      </c>
      <c r="C28" s="90" t="s">
        <v>89</v>
      </c>
      <c r="D28" s="107">
        <v>159</v>
      </c>
      <c r="E28" s="93">
        <v>1500</v>
      </c>
      <c r="F28" s="78" t="s">
        <v>449</v>
      </c>
      <c r="G28" s="82"/>
    </row>
    <row r="29" spans="1:7" s="34" customFormat="1" ht="22.5">
      <c r="A29" s="83">
        <v>28</v>
      </c>
      <c r="B29" s="90" t="s">
        <v>83</v>
      </c>
      <c r="C29" s="90" t="s">
        <v>84</v>
      </c>
      <c r="D29" s="107">
        <v>163</v>
      </c>
      <c r="E29" s="93">
        <v>610.01</v>
      </c>
      <c r="F29" s="78" t="s">
        <v>449</v>
      </c>
      <c r="G29" s="82"/>
    </row>
    <row r="30" spans="1:7" s="34" customFormat="1" ht="22.5">
      <c r="A30" s="83">
        <v>29</v>
      </c>
      <c r="B30" s="90" t="s">
        <v>86</v>
      </c>
      <c r="C30" s="90" t="s">
        <v>87</v>
      </c>
      <c r="D30" s="107">
        <v>167</v>
      </c>
      <c r="E30" s="93">
        <v>1783.5</v>
      </c>
      <c r="F30" s="78" t="s">
        <v>449</v>
      </c>
      <c r="G30" s="82"/>
    </row>
    <row r="31" spans="1:7" s="34" customFormat="1" ht="22.5">
      <c r="A31" s="83">
        <v>30</v>
      </c>
      <c r="B31" s="78" t="s">
        <v>140</v>
      </c>
      <c r="C31" s="78" t="s">
        <v>138</v>
      </c>
      <c r="D31" s="90" t="s">
        <v>141</v>
      </c>
      <c r="E31" s="87">
        <v>5984.4</v>
      </c>
      <c r="F31" s="78" t="s">
        <v>449</v>
      </c>
      <c r="G31" s="82"/>
    </row>
    <row r="32" spans="1:7" s="34" customFormat="1" ht="22.5">
      <c r="A32" s="83">
        <v>31</v>
      </c>
      <c r="B32" s="78" t="s">
        <v>450</v>
      </c>
      <c r="C32" s="78" t="s">
        <v>451</v>
      </c>
      <c r="D32" s="88" t="s">
        <v>452</v>
      </c>
      <c r="E32" s="81">
        <v>7500</v>
      </c>
      <c r="F32" s="78" t="s">
        <v>449</v>
      </c>
      <c r="G32" s="82"/>
    </row>
    <row r="33" spans="1:7" s="34" customFormat="1" ht="22.5">
      <c r="A33" s="83">
        <v>32</v>
      </c>
      <c r="B33" s="78" t="s">
        <v>453</v>
      </c>
      <c r="C33" s="78" t="s">
        <v>451</v>
      </c>
      <c r="D33" s="88" t="s">
        <v>454</v>
      </c>
      <c r="E33" s="81">
        <v>10000</v>
      </c>
      <c r="F33" s="78" t="s">
        <v>449</v>
      </c>
      <c r="G33" s="82"/>
    </row>
    <row r="34" spans="1:7" s="34" customFormat="1" ht="22.5">
      <c r="A34" s="83">
        <v>33</v>
      </c>
      <c r="B34" s="78" t="s">
        <v>605</v>
      </c>
      <c r="C34" s="78" t="s">
        <v>607</v>
      </c>
      <c r="D34" s="78" t="s">
        <v>606</v>
      </c>
      <c r="E34" s="81">
        <v>940.95</v>
      </c>
      <c r="F34" s="78" t="s">
        <v>449</v>
      </c>
      <c r="G34" s="82"/>
    </row>
    <row r="35" spans="1:7" s="34" customFormat="1" ht="22.5">
      <c r="A35" s="83">
        <v>34</v>
      </c>
      <c r="B35" s="78" t="s">
        <v>623</v>
      </c>
      <c r="C35" s="78" t="s">
        <v>607</v>
      </c>
      <c r="D35" s="78" t="s">
        <v>624</v>
      </c>
      <c r="E35" s="81">
        <v>940.95</v>
      </c>
      <c r="F35" s="78" t="s">
        <v>449</v>
      </c>
      <c r="G35" s="82"/>
    </row>
    <row r="36" spans="1:7" s="34" customFormat="1" ht="22.5">
      <c r="A36" s="83">
        <v>35</v>
      </c>
      <c r="B36" s="78" t="s">
        <v>623</v>
      </c>
      <c r="C36" s="78" t="s">
        <v>607</v>
      </c>
      <c r="D36" s="78" t="s">
        <v>625</v>
      </c>
      <c r="E36" s="81">
        <v>940.95</v>
      </c>
      <c r="F36" s="78" t="s">
        <v>449</v>
      </c>
      <c r="G36" s="82"/>
    </row>
    <row r="37" spans="1:7" s="34" customFormat="1" ht="22.5">
      <c r="A37" s="83">
        <v>36</v>
      </c>
      <c r="B37" s="78" t="s">
        <v>626</v>
      </c>
      <c r="C37" s="78" t="s">
        <v>627</v>
      </c>
      <c r="D37" s="108" t="s">
        <v>628</v>
      </c>
      <c r="E37" s="81">
        <v>9900</v>
      </c>
      <c r="F37" s="78" t="s">
        <v>449</v>
      </c>
      <c r="G37" s="82"/>
    </row>
    <row r="38" spans="1:7" s="34" customFormat="1" ht="22.5">
      <c r="A38" s="83">
        <v>37</v>
      </c>
      <c r="B38" s="78" t="s">
        <v>626</v>
      </c>
      <c r="C38" s="78" t="s">
        <v>627</v>
      </c>
      <c r="D38" s="108" t="s">
        <v>629</v>
      </c>
      <c r="E38" s="81">
        <v>9905.57</v>
      </c>
      <c r="F38" s="78" t="s">
        <v>449</v>
      </c>
      <c r="G38" s="82"/>
    </row>
    <row r="39" spans="1:7" s="34" customFormat="1" ht="22.5">
      <c r="A39" s="83">
        <v>38</v>
      </c>
      <c r="B39" s="94" t="s">
        <v>729</v>
      </c>
      <c r="C39" s="94" t="s">
        <v>730</v>
      </c>
      <c r="D39" s="109" t="s">
        <v>731</v>
      </c>
      <c r="E39" s="81">
        <v>1638</v>
      </c>
      <c r="F39" s="78" t="s">
        <v>449</v>
      </c>
      <c r="G39" s="82"/>
    </row>
    <row r="40" spans="1:7" s="34" customFormat="1" ht="22.5">
      <c r="A40" s="83">
        <v>39</v>
      </c>
      <c r="B40" s="94" t="s">
        <v>732</v>
      </c>
      <c r="C40" s="94" t="s">
        <v>733</v>
      </c>
      <c r="D40" s="109" t="s">
        <v>734</v>
      </c>
      <c r="E40" s="81">
        <v>9990</v>
      </c>
      <c r="F40" s="78" t="s">
        <v>449</v>
      </c>
      <c r="G40" s="82">
        <f>SUM(E24:E40)</f>
        <v>69806.329999999987</v>
      </c>
    </row>
    <row r="41" spans="1:7" s="34" customFormat="1" ht="22.5">
      <c r="A41" s="83">
        <v>40</v>
      </c>
      <c r="B41" s="90" t="s">
        <v>455</v>
      </c>
      <c r="C41" s="90" t="s">
        <v>464</v>
      </c>
      <c r="D41" s="91" t="s">
        <v>463</v>
      </c>
      <c r="E41" s="81">
        <v>2050</v>
      </c>
      <c r="F41" s="78" t="s">
        <v>59</v>
      </c>
      <c r="G41" s="82"/>
    </row>
    <row r="42" spans="1:7" s="34" customFormat="1" ht="22.5">
      <c r="A42" s="83">
        <v>41</v>
      </c>
      <c r="B42" s="78" t="s">
        <v>100</v>
      </c>
      <c r="C42" s="110">
        <v>42692</v>
      </c>
      <c r="D42" s="86" t="s">
        <v>712</v>
      </c>
      <c r="E42" s="81">
        <v>1558.59</v>
      </c>
      <c r="F42" s="78" t="s">
        <v>59</v>
      </c>
      <c r="G42" s="82"/>
    </row>
    <row r="43" spans="1:7" s="34" customFormat="1" ht="22.5">
      <c r="A43" s="83">
        <v>42</v>
      </c>
      <c r="B43" s="90" t="s">
        <v>456</v>
      </c>
      <c r="C43" s="90" t="s">
        <v>58</v>
      </c>
      <c r="D43" s="91" t="s">
        <v>578</v>
      </c>
      <c r="E43" s="93">
        <v>546</v>
      </c>
      <c r="F43" s="78" t="s">
        <v>59</v>
      </c>
      <c r="G43" s="82"/>
    </row>
    <row r="44" spans="1:7" s="34" customFormat="1" ht="22.5">
      <c r="A44" s="83">
        <v>43</v>
      </c>
      <c r="B44" s="90" t="s">
        <v>465</v>
      </c>
      <c r="C44" s="90" t="s">
        <v>467</v>
      </c>
      <c r="D44" s="91" t="s">
        <v>466</v>
      </c>
      <c r="E44" s="81">
        <v>796.8</v>
      </c>
      <c r="F44" s="78" t="s">
        <v>59</v>
      </c>
      <c r="G44" s="82"/>
    </row>
    <row r="45" spans="1:7" s="34" customFormat="1" ht="22.5">
      <c r="A45" s="83">
        <v>44</v>
      </c>
      <c r="B45" s="90" t="s">
        <v>468</v>
      </c>
      <c r="C45" s="90" t="s">
        <v>470</v>
      </c>
      <c r="D45" s="91" t="s">
        <v>469</v>
      </c>
      <c r="E45" s="81">
        <v>1450</v>
      </c>
      <c r="F45" s="78" t="s">
        <v>59</v>
      </c>
      <c r="G45" s="82"/>
    </row>
    <row r="46" spans="1:7" s="34" customFormat="1" ht="22.5">
      <c r="A46" s="83">
        <v>45</v>
      </c>
      <c r="B46" s="90" t="s">
        <v>471</v>
      </c>
      <c r="C46" s="90" t="s">
        <v>473</v>
      </c>
      <c r="D46" s="91" t="s">
        <v>472</v>
      </c>
      <c r="E46" s="81">
        <v>529.99</v>
      </c>
      <c r="F46" s="78" t="s">
        <v>59</v>
      </c>
      <c r="G46" s="82"/>
    </row>
    <row r="47" spans="1:7" s="34" customFormat="1" ht="22.5">
      <c r="A47" s="83">
        <v>46</v>
      </c>
      <c r="B47" s="90" t="s">
        <v>474</v>
      </c>
      <c r="C47" s="90" t="s">
        <v>473</v>
      </c>
      <c r="D47" s="91" t="s">
        <v>475</v>
      </c>
      <c r="E47" s="81">
        <v>519.72</v>
      </c>
      <c r="F47" s="78" t="s">
        <v>59</v>
      </c>
      <c r="G47" s="82"/>
    </row>
    <row r="48" spans="1:7" s="34" customFormat="1" ht="22.5">
      <c r="A48" s="83">
        <v>47</v>
      </c>
      <c r="B48" s="90" t="s">
        <v>455</v>
      </c>
      <c r="C48" s="90" t="s">
        <v>477</v>
      </c>
      <c r="D48" s="91" t="s">
        <v>476</v>
      </c>
      <c r="E48" s="81">
        <v>3150</v>
      </c>
      <c r="F48" s="78" t="s">
        <v>59</v>
      </c>
      <c r="G48" s="82"/>
    </row>
    <row r="49" spans="1:7" s="34" customFormat="1" ht="22.5">
      <c r="A49" s="83">
        <v>48</v>
      </c>
      <c r="B49" s="90" t="s">
        <v>455</v>
      </c>
      <c r="C49" s="90" t="s">
        <v>479</v>
      </c>
      <c r="D49" s="91" t="s">
        <v>478</v>
      </c>
      <c r="E49" s="81">
        <v>4450</v>
      </c>
      <c r="F49" s="78" t="s">
        <v>59</v>
      </c>
      <c r="G49" s="82"/>
    </row>
    <row r="50" spans="1:7" s="34" customFormat="1" ht="22.5">
      <c r="A50" s="83">
        <v>49</v>
      </c>
      <c r="B50" s="78" t="s">
        <v>579</v>
      </c>
      <c r="C50" s="88" t="s">
        <v>581</v>
      </c>
      <c r="D50" s="78" t="s">
        <v>580</v>
      </c>
      <c r="E50" s="81">
        <v>1330</v>
      </c>
      <c r="F50" s="78" t="s">
        <v>59</v>
      </c>
      <c r="G50" s="111"/>
    </row>
    <row r="51" spans="1:7" s="34" customFormat="1" ht="22.5">
      <c r="A51" s="83">
        <v>50</v>
      </c>
      <c r="B51" s="94" t="s">
        <v>713</v>
      </c>
      <c r="C51" s="112" t="s">
        <v>714</v>
      </c>
      <c r="D51" s="94" t="s">
        <v>715</v>
      </c>
      <c r="E51" s="81">
        <v>750.3</v>
      </c>
      <c r="F51" s="78" t="s">
        <v>59</v>
      </c>
      <c r="G51" s="111"/>
    </row>
    <row r="52" spans="1:7" s="34" customFormat="1" ht="22.5">
      <c r="A52" s="83">
        <v>51</v>
      </c>
      <c r="B52" s="90" t="s">
        <v>456</v>
      </c>
      <c r="C52" s="90" t="s">
        <v>58</v>
      </c>
      <c r="D52" s="89" t="s">
        <v>673</v>
      </c>
      <c r="E52" s="93">
        <v>490</v>
      </c>
      <c r="F52" s="78" t="s">
        <v>59</v>
      </c>
      <c r="G52" s="82"/>
    </row>
    <row r="53" spans="1:7" s="34" customFormat="1" ht="22.5">
      <c r="A53" s="83">
        <v>52</v>
      </c>
      <c r="B53" s="90" t="s">
        <v>457</v>
      </c>
      <c r="C53" s="90" t="s">
        <v>459</v>
      </c>
      <c r="D53" s="91" t="s">
        <v>458</v>
      </c>
      <c r="E53" s="93">
        <v>699</v>
      </c>
      <c r="F53" s="78" t="s">
        <v>59</v>
      </c>
      <c r="G53" s="82"/>
    </row>
    <row r="54" spans="1:7" s="34" customFormat="1" ht="22.5">
      <c r="A54" s="83">
        <v>53</v>
      </c>
      <c r="B54" s="90" t="s">
        <v>460</v>
      </c>
      <c r="C54" s="90" t="s">
        <v>462</v>
      </c>
      <c r="D54" s="91" t="s">
        <v>461</v>
      </c>
      <c r="E54" s="81">
        <v>845</v>
      </c>
      <c r="F54" s="78" t="s">
        <v>59</v>
      </c>
      <c r="G54" s="82">
        <f>SUM(E41:E54)</f>
        <v>19165.400000000001</v>
      </c>
    </row>
    <row r="55" spans="1:7" s="34" customFormat="1" ht="22.5">
      <c r="A55" s="83">
        <v>54</v>
      </c>
      <c r="B55" s="78" t="s">
        <v>38</v>
      </c>
      <c r="C55" s="92" t="s">
        <v>35</v>
      </c>
      <c r="D55" s="80" t="s">
        <v>39</v>
      </c>
      <c r="E55" s="87">
        <v>1429.26</v>
      </c>
      <c r="F55" s="78" t="s">
        <v>37</v>
      </c>
      <c r="G55" s="82"/>
    </row>
    <row r="56" spans="1:7" s="34" customFormat="1" ht="22.5">
      <c r="A56" s="83">
        <v>55</v>
      </c>
      <c r="B56" s="78" t="s">
        <v>42</v>
      </c>
      <c r="C56" s="92" t="s">
        <v>35</v>
      </c>
      <c r="D56" s="113" t="s">
        <v>43</v>
      </c>
      <c r="E56" s="87">
        <v>1527.66</v>
      </c>
      <c r="F56" s="78" t="s">
        <v>37</v>
      </c>
      <c r="G56" s="82"/>
    </row>
    <row r="57" spans="1:7" s="34" customFormat="1" ht="22.5">
      <c r="A57" s="83">
        <v>56</v>
      </c>
      <c r="B57" s="78" t="s">
        <v>94</v>
      </c>
      <c r="C57" s="92" t="s">
        <v>95</v>
      </c>
      <c r="D57" s="114" t="s">
        <v>96</v>
      </c>
      <c r="E57" s="81">
        <v>3000</v>
      </c>
      <c r="F57" s="78" t="s">
        <v>37</v>
      </c>
      <c r="G57" s="82"/>
    </row>
    <row r="58" spans="1:7" s="34" customFormat="1" ht="27.75" customHeight="1">
      <c r="A58" s="83">
        <v>57</v>
      </c>
      <c r="B58" s="78" t="s">
        <v>101</v>
      </c>
      <c r="C58" s="92" t="s">
        <v>102</v>
      </c>
      <c r="D58" s="91" t="s">
        <v>103</v>
      </c>
      <c r="E58" s="81">
        <v>2365.06</v>
      </c>
      <c r="F58" s="78" t="s">
        <v>37</v>
      </c>
      <c r="G58" s="82"/>
    </row>
    <row r="59" spans="1:7" s="34" customFormat="1" ht="22.5">
      <c r="A59" s="83">
        <v>58</v>
      </c>
      <c r="B59" s="90" t="s">
        <v>583</v>
      </c>
      <c r="C59" s="90" t="s">
        <v>584</v>
      </c>
      <c r="D59" s="91" t="s">
        <v>586</v>
      </c>
      <c r="E59" s="81">
        <v>1060</v>
      </c>
      <c r="F59" s="78" t="s">
        <v>37</v>
      </c>
      <c r="G59" s="82"/>
    </row>
    <row r="60" spans="1:7" s="34" customFormat="1" ht="22.5">
      <c r="A60" s="83">
        <v>59</v>
      </c>
      <c r="B60" s="90" t="s">
        <v>583</v>
      </c>
      <c r="C60" s="90" t="s">
        <v>584</v>
      </c>
      <c r="D60" s="91" t="s">
        <v>587</v>
      </c>
      <c r="E60" s="81">
        <v>1060</v>
      </c>
      <c r="F60" s="78" t="s">
        <v>37</v>
      </c>
      <c r="G60" s="82"/>
    </row>
    <row r="61" spans="1:7" s="34" customFormat="1" ht="22.5">
      <c r="A61" s="83">
        <v>60</v>
      </c>
      <c r="B61" s="90" t="s">
        <v>583</v>
      </c>
      <c r="C61" s="90" t="s">
        <v>585</v>
      </c>
      <c r="D61" s="91" t="s">
        <v>588</v>
      </c>
      <c r="E61" s="81">
        <v>1414.2</v>
      </c>
      <c r="F61" s="78" t="s">
        <v>37</v>
      </c>
      <c r="G61" s="82"/>
    </row>
    <row r="62" spans="1:7" s="34" customFormat="1" ht="22.5">
      <c r="A62" s="83">
        <v>61</v>
      </c>
      <c r="B62" s="90" t="s">
        <v>583</v>
      </c>
      <c r="C62" s="86" t="s">
        <v>721</v>
      </c>
      <c r="D62" s="89" t="s">
        <v>722</v>
      </c>
      <c r="E62" s="81">
        <v>3053.34</v>
      </c>
      <c r="F62" s="78" t="s">
        <v>37</v>
      </c>
      <c r="G62" s="82">
        <f>SUM(E55:E62)</f>
        <v>14909.52</v>
      </c>
    </row>
    <row r="63" spans="1:7" s="34" customFormat="1" ht="22.5">
      <c r="A63" s="83">
        <v>62</v>
      </c>
      <c r="B63" s="78" t="s">
        <v>480</v>
      </c>
      <c r="C63" s="78" t="s">
        <v>95</v>
      </c>
      <c r="D63" s="78" t="s">
        <v>105</v>
      </c>
      <c r="E63" s="87">
        <v>5759</v>
      </c>
      <c r="F63" s="78" t="s">
        <v>36</v>
      </c>
      <c r="G63" s="82"/>
    </row>
    <row r="64" spans="1:7" s="34" customFormat="1" ht="22.5">
      <c r="A64" s="83">
        <v>63</v>
      </c>
      <c r="B64" s="78" t="s">
        <v>106</v>
      </c>
      <c r="C64" s="78" t="s">
        <v>95</v>
      </c>
      <c r="D64" s="78" t="s">
        <v>107</v>
      </c>
      <c r="E64" s="87">
        <v>2988.9</v>
      </c>
      <c r="F64" s="78" t="s">
        <v>36</v>
      </c>
      <c r="G64" s="82"/>
    </row>
    <row r="65" spans="1:7" s="34" customFormat="1" ht="22.5">
      <c r="A65" s="83">
        <v>64</v>
      </c>
      <c r="B65" s="78" t="s">
        <v>111</v>
      </c>
      <c r="C65" s="78" t="s">
        <v>95</v>
      </c>
      <c r="D65" s="78" t="s">
        <v>112</v>
      </c>
      <c r="E65" s="87">
        <v>322.26</v>
      </c>
      <c r="F65" s="78" t="s">
        <v>36</v>
      </c>
    </row>
    <row r="66" spans="1:7" s="34" customFormat="1" ht="22.5">
      <c r="A66" s="83">
        <v>65</v>
      </c>
      <c r="B66" s="78" t="s">
        <v>109</v>
      </c>
      <c r="C66" s="78" t="s">
        <v>108</v>
      </c>
      <c r="D66" s="78" t="s">
        <v>110</v>
      </c>
      <c r="E66" s="87">
        <v>239</v>
      </c>
      <c r="F66" s="78" t="s">
        <v>36</v>
      </c>
    </row>
    <row r="67" spans="1:7" s="34" customFormat="1" ht="22.5">
      <c r="A67" s="83">
        <v>66</v>
      </c>
      <c r="B67" s="78" t="s">
        <v>481</v>
      </c>
      <c r="C67" s="78" t="s">
        <v>113</v>
      </c>
      <c r="D67" s="78" t="s">
        <v>114</v>
      </c>
      <c r="E67" s="87">
        <v>3189.39</v>
      </c>
      <c r="F67" s="78" t="s">
        <v>36</v>
      </c>
      <c r="G67" s="82"/>
    </row>
    <row r="68" spans="1:7" s="34" customFormat="1" ht="22.5">
      <c r="A68" s="83">
        <v>67</v>
      </c>
      <c r="B68" s="78" t="s">
        <v>104</v>
      </c>
      <c r="C68" s="78" t="s">
        <v>115</v>
      </c>
      <c r="D68" s="78" t="s">
        <v>116</v>
      </c>
      <c r="E68" s="81">
        <v>3490</v>
      </c>
      <c r="F68" s="78" t="s">
        <v>36</v>
      </c>
      <c r="G68" s="82"/>
    </row>
    <row r="69" spans="1:7" s="34" customFormat="1" ht="22.5">
      <c r="A69" s="83">
        <v>68</v>
      </c>
      <c r="B69" s="78" t="s">
        <v>104</v>
      </c>
      <c r="C69" s="78" t="s">
        <v>115</v>
      </c>
      <c r="D69" s="78" t="s">
        <v>117</v>
      </c>
      <c r="E69" s="81">
        <v>3490</v>
      </c>
      <c r="F69" s="78" t="s">
        <v>36</v>
      </c>
      <c r="G69" s="82"/>
    </row>
    <row r="70" spans="1:7" s="34" customFormat="1" ht="22.5">
      <c r="A70" s="83">
        <v>69</v>
      </c>
      <c r="B70" s="78" t="s">
        <v>118</v>
      </c>
      <c r="C70" s="78" t="s">
        <v>95</v>
      </c>
      <c r="D70" s="78" t="s">
        <v>119</v>
      </c>
      <c r="E70" s="81">
        <v>923.73</v>
      </c>
      <c r="F70" s="78" t="s">
        <v>36</v>
      </c>
      <c r="G70" s="82"/>
    </row>
    <row r="71" spans="1:7" s="34" customFormat="1" ht="22.5">
      <c r="A71" s="83">
        <v>70</v>
      </c>
      <c r="B71" s="78" t="s">
        <v>120</v>
      </c>
      <c r="C71" s="78" t="s">
        <v>121</v>
      </c>
      <c r="D71" s="78" t="s">
        <v>122</v>
      </c>
      <c r="E71" s="81">
        <v>1107</v>
      </c>
      <c r="F71" s="78" t="s">
        <v>36</v>
      </c>
      <c r="G71" s="82"/>
    </row>
    <row r="72" spans="1:7" s="34" customFormat="1" ht="22.5">
      <c r="A72" s="83">
        <v>71</v>
      </c>
      <c r="B72" s="78" t="s">
        <v>123</v>
      </c>
      <c r="C72" s="78" t="s">
        <v>124</v>
      </c>
      <c r="D72" s="78" t="s">
        <v>125</v>
      </c>
      <c r="E72" s="81">
        <v>2829</v>
      </c>
      <c r="F72" s="78" t="s">
        <v>36</v>
      </c>
      <c r="G72" s="82"/>
    </row>
    <row r="73" spans="1:7" s="34" customFormat="1" ht="22.5">
      <c r="A73" s="83">
        <v>72</v>
      </c>
      <c r="B73" s="78" t="s">
        <v>126</v>
      </c>
      <c r="C73" s="78" t="s">
        <v>124</v>
      </c>
      <c r="D73" s="78" t="s">
        <v>127</v>
      </c>
      <c r="E73" s="81">
        <v>485.85</v>
      </c>
      <c r="F73" s="78" t="s">
        <v>36</v>
      </c>
      <c r="G73" s="82"/>
    </row>
    <row r="74" spans="1:7" s="34" customFormat="1" ht="22.5">
      <c r="A74" s="83">
        <v>73</v>
      </c>
      <c r="B74" s="78" t="s">
        <v>130</v>
      </c>
      <c r="C74" s="78" t="s">
        <v>124</v>
      </c>
      <c r="D74" s="88" t="s">
        <v>131</v>
      </c>
      <c r="E74" s="87">
        <v>455.1</v>
      </c>
      <c r="F74" s="78" t="s">
        <v>36</v>
      </c>
      <c r="G74" s="82"/>
    </row>
    <row r="75" spans="1:7" s="34" customFormat="1" ht="22.5">
      <c r="A75" s="83">
        <v>74</v>
      </c>
      <c r="B75" s="78" t="s">
        <v>130</v>
      </c>
      <c r="C75" s="78" t="s">
        <v>133</v>
      </c>
      <c r="D75" s="78" t="s">
        <v>132</v>
      </c>
      <c r="E75" s="87">
        <v>455.1</v>
      </c>
      <c r="F75" s="78" t="s">
        <v>36</v>
      </c>
      <c r="G75" s="82"/>
    </row>
    <row r="76" spans="1:7" s="34" customFormat="1" ht="22.5">
      <c r="A76" s="83">
        <v>75</v>
      </c>
      <c r="B76" s="78" t="s">
        <v>118</v>
      </c>
      <c r="C76" s="78" t="s">
        <v>133</v>
      </c>
      <c r="D76" s="78" t="s">
        <v>134</v>
      </c>
      <c r="E76" s="81">
        <v>1955.7</v>
      </c>
      <c r="F76" s="78" t="s">
        <v>36</v>
      </c>
      <c r="G76" s="82"/>
    </row>
    <row r="77" spans="1:7" s="34" customFormat="1" ht="22.5">
      <c r="A77" s="83">
        <v>76</v>
      </c>
      <c r="B77" s="90" t="s">
        <v>490</v>
      </c>
      <c r="C77" s="90" t="s">
        <v>489</v>
      </c>
      <c r="D77" s="91" t="s">
        <v>503</v>
      </c>
      <c r="E77" s="81">
        <v>1100</v>
      </c>
      <c r="F77" s="78" t="s">
        <v>36</v>
      </c>
      <c r="G77" s="82"/>
    </row>
    <row r="78" spans="1:7" s="34" customFormat="1" ht="22.5">
      <c r="A78" s="83">
        <v>77</v>
      </c>
      <c r="B78" s="90" t="s">
        <v>495</v>
      </c>
      <c r="C78" s="90" t="s">
        <v>479</v>
      </c>
      <c r="D78" s="91" t="s">
        <v>494</v>
      </c>
      <c r="E78" s="81">
        <v>1291.5</v>
      </c>
      <c r="F78" s="78" t="s">
        <v>36</v>
      </c>
      <c r="G78" s="82"/>
    </row>
    <row r="79" spans="1:7" s="34" customFormat="1" ht="22.5">
      <c r="A79" s="83">
        <v>78</v>
      </c>
      <c r="B79" s="90" t="s">
        <v>497</v>
      </c>
      <c r="C79" s="90" t="s">
        <v>493</v>
      </c>
      <c r="D79" s="91" t="s">
        <v>496</v>
      </c>
      <c r="E79" s="81">
        <v>495</v>
      </c>
      <c r="F79" s="78" t="s">
        <v>36</v>
      </c>
      <c r="G79" s="82"/>
    </row>
    <row r="80" spans="1:7" s="34" customFormat="1" ht="22.5">
      <c r="A80" s="83">
        <v>79</v>
      </c>
      <c r="B80" s="90" t="s">
        <v>501</v>
      </c>
      <c r="C80" s="90" t="s">
        <v>502</v>
      </c>
      <c r="D80" s="91" t="s">
        <v>500</v>
      </c>
      <c r="E80" s="81">
        <v>2000</v>
      </c>
      <c r="F80" s="78" t="s">
        <v>36</v>
      </c>
      <c r="G80" s="82"/>
    </row>
    <row r="81" spans="1:7" s="34" customFormat="1" ht="22.5">
      <c r="A81" s="83">
        <v>80</v>
      </c>
      <c r="B81" s="90" t="s">
        <v>589</v>
      </c>
      <c r="C81" s="91" t="s">
        <v>590</v>
      </c>
      <c r="D81" s="91" t="s">
        <v>591</v>
      </c>
      <c r="E81" s="81">
        <v>980</v>
      </c>
      <c r="F81" s="78" t="s">
        <v>36</v>
      </c>
      <c r="G81" s="82"/>
    </row>
    <row r="82" spans="1:7" s="34" customFormat="1" ht="22.5">
      <c r="A82" s="83">
        <v>81</v>
      </c>
      <c r="B82" s="90" t="s">
        <v>592</v>
      </c>
      <c r="C82" s="91" t="s">
        <v>593</v>
      </c>
      <c r="D82" s="91" t="s">
        <v>594</v>
      </c>
      <c r="E82" s="81">
        <v>959.4</v>
      </c>
      <c r="F82" s="78" t="s">
        <v>36</v>
      </c>
      <c r="G82" s="82"/>
    </row>
    <row r="83" spans="1:7" s="34" customFormat="1" ht="22.5">
      <c r="A83" s="83">
        <v>82</v>
      </c>
      <c r="B83" s="90" t="s">
        <v>595</v>
      </c>
      <c r="C83" s="91" t="s">
        <v>596</v>
      </c>
      <c r="D83" s="91" t="s">
        <v>597</v>
      </c>
      <c r="E83" s="81">
        <v>1783.5</v>
      </c>
      <c r="F83" s="78" t="s">
        <v>36</v>
      </c>
      <c r="G83" s="82"/>
    </row>
    <row r="84" spans="1:7" s="34" customFormat="1" ht="22.5">
      <c r="A84" s="83">
        <v>83</v>
      </c>
      <c r="B84" s="90" t="s">
        <v>111</v>
      </c>
      <c r="C84" s="90" t="s">
        <v>590</v>
      </c>
      <c r="D84" s="91" t="s">
        <v>601</v>
      </c>
      <c r="E84" s="81">
        <v>422.8</v>
      </c>
      <c r="F84" s="78" t="s">
        <v>36</v>
      </c>
      <c r="G84" s="82"/>
    </row>
    <row r="85" spans="1:7" s="34" customFormat="1" ht="22.5">
      <c r="A85" s="83">
        <v>84</v>
      </c>
      <c r="B85" s="90" t="s">
        <v>598</v>
      </c>
      <c r="C85" s="91" t="s">
        <v>599</v>
      </c>
      <c r="D85" s="91" t="s">
        <v>600</v>
      </c>
      <c r="E85" s="81">
        <v>3075</v>
      </c>
      <c r="F85" s="78" t="s">
        <v>36</v>
      </c>
      <c r="G85" s="82"/>
    </row>
    <row r="86" spans="1:7" s="34" customFormat="1" ht="22.5">
      <c r="A86" s="83">
        <v>85</v>
      </c>
      <c r="B86" s="86" t="s">
        <v>701</v>
      </c>
      <c r="C86" s="89" t="s">
        <v>702</v>
      </c>
      <c r="D86" s="89" t="s">
        <v>703</v>
      </c>
      <c r="E86" s="81">
        <v>320</v>
      </c>
      <c r="F86" s="78" t="s">
        <v>36</v>
      </c>
      <c r="G86" s="82"/>
    </row>
    <row r="87" spans="1:7" s="34" customFormat="1" ht="22.5">
      <c r="A87" s="83">
        <v>86</v>
      </c>
      <c r="B87" s="86" t="s">
        <v>704</v>
      </c>
      <c r="C87" s="89" t="s">
        <v>705</v>
      </c>
      <c r="D87" s="89" t="s">
        <v>706</v>
      </c>
      <c r="E87" s="81">
        <v>390</v>
      </c>
      <c r="F87" s="78" t="s">
        <v>36</v>
      </c>
      <c r="G87" s="82">
        <f>SUM(E63:E87)</f>
        <v>40507.230000000003</v>
      </c>
    </row>
    <row r="88" spans="1:7" s="34" customFormat="1" ht="22.5">
      <c r="A88" s="83">
        <v>87</v>
      </c>
      <c r="B88" s="90" t="s">
        <v>504</v>
      </c>
      <c r="C88" s="91" t="s">
        <v>634</v>
      </c>
      <c r="D88" s="91" t="s">
        <v>505</v>
      </c>
      <c r="E88" s="81">
        <v>2100</v>
      </c>
      <c r="F88" s="78" t="s">
        <v>15</v>
      </c>
      <c r="G88" s="82">
        <f>E88</f>
        <v>2100</v>
      </c>
    </row>
    <row r="89" spans="1:7" s="34" customFormat="1" ht="33.75">
      <c r="A89" s="83">
        <v>88</v>
      </c>
      <c r="B89" s="90" t="s">
        <v>67</v>
      </c>
      <c r="C89" s="90" t="s">
        <v>68</v>
      </c>
      <c r="D89" s="90" t="s">
        <v>69</v>
      </c>
      <c r="E89" s="81">
        <v>3243.51</v>
      </c>
      <c r="F89" s="78" t="s">
        <v>6</v>
      </c>
      <c r="G89" s="82"/>
    </row>
    <row r="90" spans="1:7" s="34" customFormat="1" ht="33.75">
      <c r="A90" s="83">
        <v>89</v>
      </c>
      <c r="B90" s="90" t="s">
        <v>79</v>
      </c>
      <c r="C90" s="90" t="s">
        <v>68</v>
      </c>
      <c r="D90" s="90" t="s">
        <v>80</v>
      </c>
      <c r="E90" s="81">
        <v>2150.04</v>
      </c>
      <c r="F90" s="78" t="s">
        <v>6</v>
      </c>
      <c r="G90" s="82"/>
    </row>
    <row r="91" spans="1:7" s="34" customFormat="1" ht="33.75">
      <c r="A91" s="83">
        <v>90</v>
      </c>
      <c r="B91" s="86" t="s">
        <v>709</v>
      </c>
      <c r="C91" s="86" t="s">
        <v>710</v>
      </c>
      <c r="D91" s="86" t="s">
        <v>711</v>
      </c>
      <c r="E91" s="81">
        <v>6000</v>
      </c>
      <c r="F91" s="78" t="s">
        <v>6</v>
      </c>
      <c r="G91" s="82">
        <f>SUM(E89:E91)</f>
        <v>11393.55</v>
      </c>
    </row>
    <row r="92" spans="1:7" s="34" customFormat="1">
      <c r="D92" s="115" t="s">
        <v>431</v>
      </c>
      <c r="E92" s="116">
        <f>SUM(E2:E91)</f>
        <v>275386.98000000004</v>
      </c>
      <c r="G92" s="82">
        <f>SUM(G2:G91)</f>
        <v>275386.97999999992</v>
      </c>
    </row>
    <row r="93" spans="1:7" s="34" customFormat="1">
      <c r="G93" s="82"/>
    </row>
    <row r="94" spans="1:7" s="34" customFormat="1">
      <c r="G94" s="82"/>
    </row>
    <row r="95" spans="1:7" s="34" customFormat="1">
      <c r="G95" s="82"/>
    </row>
    <row r="96" spans="1:7" s="34" customFormat="1">
      <c r="G96" s="82"/>
    </row>
    <row r="97" spans="7:7" s="34" customFormat="1">
      <c r="G97" s="82"/>
    </row>
    <row r="98" spans="7:7" s="34" customFormat="1">
      <c r="G98" s="82"/>
    </row>
    <row r="99" spans="7:7" s="34" customFormat="1">
      <c r="G99" s="82"/>
    </row>
    <row r="100" spans="7:7" s="34" customFormat="1">
      <c r="G100" s="82"/>
    </row>
    <row r="101" spans="7:7" s="34" customFormat="1">
      <c r="G101" s="82"/>
    </row>
    <row r="102" spans="7:7" s="34" customFormat="1">
      <c r="G102" s="82"/>
    </row>
    <row r="103" spans="7:7" s="34" customFormat="1">
      <c r="G103" s="82"/>
    </row>
    <row r="104" spans="7:7" s="34" customFormat="1">
      <c r="G104" s="82"/>
    </row>
    <row r="105" spans="7:7" s="34" customFormat="1">
      <c r="G105" s="82"/>
    </row>
    <row r="106" spans="7:7" s="34" customFormat="1">
      <c r="G106" s="82"/>
    </row>
    <row r="107" spans="7:7" s="34" customFormat="1">
      <c r="G107" s="82"/>
    </row>
    <row r="108" spans="7:7" s="34" customFormat="1">
      <c r="G108" s="82"/>
    </row>
    <row r="109" spans="7:7" s="34" customFormat="1">
      <c r="G109" s="82"/>
    </row>
    <row r="110" spans="7:7" s="34" customFormat="1">
      <c r="G110" s="82"/>
    </row>
    <row r="111" spans="7:7" s="34" customFormat="1">
      <c r="G111" s="82"/>
    </row>
    <row r="112" spans="7:7" s="34" customFormat="1">
      <c r="G112" s="82"/>
    </row>
    <row r="113" spans="7:7" s="34" customFormat="1">
      <c r="G113" s="82"/>
    </row>
    <row r="114" spans="7:7" s="34" customFormat="1">
      <c r="G114" s="82"/>
    </row>
    <row r="115" spans="7:7" s="34" customFormat="1">
      <c r="G115" s="82"/>
    </row>
    <row r="116" spans="7:7" s="34" customFormat="1">
      <c r="G116" s="82"/>
    </row>
    <row r="117" spans="7:7" s="34" customFormat="1">
      <c r="G117" s="82"/>
    </row>
    <row r="118" spans="7:7" s="34" customFormat="1">
      <c r="G118" s="82"/>
    </row>
    <row r="119" spans="7:7" s="34" customFormat="1">
      <c r="G119" s="82"/>
    </row>
    <row r="120" spans="7:7" s="34" customFormat="1">
      <c r="G120" s="82"/>
    </row>
    <row r="121" spans="7:7" s="34" customFormat="1">
      <c r="G121" s="82"/>
    </row>
    <row r="122" spans="7:7" s="34" customFormat="1">
      <c r="G122" s="82"/>
    </row>
    <row r="123" spans="7:7" s="34" customFormat="1">
      <c r="G123" s="82"/>
    </row>
    <row r="124" spans="7:7" s="34" customFormat="1">
      <c r="G124" s="82"/>
    </row>
    <row r="125" spans="7:7" s="34" customFormat="1">
      <c r="G125" s="82"/>
    </row>
    <row r="126" spans="7:7" s="34" customFormat="1">
      <c r="G126" s="82"/>
    </row>
    <row r="127" spans="7:7" s="34" customFormat="1">
      <c r="G127" s="82"/>
    </row>
    <row r="128" spans="7:7" s="34" customFormat="1">
      <c r="G128" s="82"/>
    </row>
    <row r="129" spans="7:7" s="34" customFormat="1">
      <c r="G129" s="82"/>
    </row>
    <row r="130" spans="7:7" s="34" customFormat="1">
      <c r="G130" s="82"/>
    </row>
    <row r="131" spans="7:7" s="34" customFormat="1">
      <c r="G131" s="82"/>
    </row>
    <row r="132" spans="7:7" s="34" customFormat="1">
      <c r="G132" s="82"/>
    </row>
    <row r="133" spans="7:7" s="34" customFormat="1">
      <c r="G133" s="82"/>
    </row>
    <row r="134" spans="7:7" s="34" customFormat="1">
      <c r="G134" s="82"/>
    </row>
    <row r="135" spans="7:7" s="34" customFormat="1">
      <c r="G135" s="82"/>
    </row>
    <row r="136" spans="7:7" s="34" customFormat="1">
      <c r="G136" s="82"/>
    </row>
    <row r="137" spans="7:7" s="34" customFormat="1">
      <c r="G137" s="82"/>
    </row>
    <row r="138" spans="7:7" s="34" customFormat="1">
      <c r="G138" s="82"/>
    </row>
    <row r="139" spans="7:7" s="34" customFormat="1">
      <c r="G139" s="82"/>
    </row>
    <row r="140" spans="7:7" s="34" customFormat="1">
      <c r="G140" s="82"/>
    </row>
    <row r="141" spans="7:7" s="34" customFormat="1">
      <c r="G141" s="82"/>
    </row>
    <row r="142" spans="7:7" s="34" customFormat="1">
      <c r="G142" s="82"/>
    </row>
    <row r="143" spans="7:7" s="34" customFormat="1">
      <c r="G143" s="82"/>
    </row>
    <row r="144" spans="7:7" s="34" customFormat="1">
      <c r="G144" s="82"/>
    </row>
    <row r="145" spans="7:7" s="34" customFormat="1">
      <c r="G145" s="82"/>
    </row>
    <row r="146" spans="7:7" s="34" customFormat="1">
      <c r="G146" s="82"/>
    </row>
    <row r="147" spans="7:7" s="34" customFormat="1">
      <c r="G147" s="82"/>
    </row>
    <row r="148" spans="7:7" s="34" customFormat="1">
      <c r="G148" s="82"/>
    </row>
    <row r="149" spans="7:7" s="34" customFormat="1">
      <c r="G149" s="82"/>
    </row>
    <row r="150" spans="7:7" s="34" customFormat="1">
      <c r="G150" s="82"/>
    </row>
    <row r="151" spans="7:7" s="34" customFormat="1">
      <c r="G151" s="82"/>
    </row>
    <row r="152" spans="7:7" s="34" customFormat="1">
      <c r="G152" s="82"/>
    </row>
    <row r="153" spans="7:7" s="34" customFormat="1">
      <c r="G153" s="82"/>
    </row>
    <row r="154" spans="7:7" s="34" customFormat="1">
      <c r="G154" s="82"/>
    </row>
    <row r="155" spans="7:7" s="34" customFormat="1">
      <c r="G155" s="82"/>
    </row>
    <row r="156" spans="7:7" s="34" customFormat="1">
      <c r="G156" s="82"/>
    </row>
    <row r="157" spans="7:7" s="34" customFormat="1">
      <c r="G157" s="82"/>
    </row>
    <row r="158" spans="7:7" s="34" customFormat="1">
      <c r="G158" s="82"/>
    </row>
    <row r="159" spans="7:7" s="34" customFormat="1">
      <c r="G159" s="82"/>
    </row>
    <row r="160" spans="7:7" s="34" customFormat="1">
      <c r="G160" s="82"/>
    </row>
    <row r="161" spans="7:7" s="34" customFormat="1">
      <c r="G161" s="82"/>
    </row>
    <row r="162" spans="7:7" s="34" customFormat="1">
      <c r="G162" s="82"/>
    </row>
    <row r="163" spans="7:7" s="34" customFormat="1">
      <c r="G163" s="82"/>
    </row>
    <row r="164" spans="7:7" s="34" customFormat="1">
      <c r="G164" s="82"/>
    </row>
    <row r="165" spans="7:7" s="34" customFormat="1">
      <c r="G165" s="82"/>
    </row>
    <row r="166" spans="7:7" s="34" customFormat="1">
      <c r="G166" s="82"/>
    </row>
    <row r="167" spans="7:7" s="34" customFormat="1">
      <c r="G167" s="82"/>
    </row>
    <row r="168" spans="7:7" s="34" customFormat="1">
      <c r="G168" s="82"/>
    </row>
    <row r="169" spans="7:7" s="34" customFormat="1">
      <c r="G169" s="82"/>
    </row>
    <row r="170" spans="7:7" s="34" customFormat="1">
      <c r="G170" s="82"/>
    </row>
    <row r="171" spans="7:7" s="34" customFormat="1">
      <c r="G171" s="82"/>
    </row>
    <row r="172" spans="7:7" s="34" customFormat="1">
      <c r="G172" s="82"/>
    </row>
    <row r="173" spans="7:7" s="34" customFormat="1">
      <c r="G173" s="82"/>
    </row>
    <row r="174" spans="7:7" s="34" customFormat="1">
      <c r="G174" s="82"/>
    </row>
    <row r="175" spans="7:7" s="34" customFormat="1">
      <c r="G175" s="82"/>
    </row>
    <row r="176" spans="7:7" s="34" customFormat="1">
      <c r="G176" s="82"/>
    </row>
    <row r="177" spans="7:7" s="34" customFormat="1">
      <c r="G177" s="82"/>
    </row>
    <row r="178" spans="7:7" s="34" customFormat="1">
      <c r="G178" s="82"/>
    </row>
    <row r="179" spans="7:7" s="34" customFormat="1">
      <c r="G179" s="82"/>
    </row>
    <row r="180" spans="7:7" s="34" customFormat="1">
      <c r="G180" s="82"/>
    </row>
    <row r="181" spans="7:7" s="34" customFormat="1">
      <c r="G181" s="82"/>
    </row>
    <row r="182" spans="7:7" s="34" customFormat="1">
      <c r="G182" s="82"/>
    </row>
    <row r="183" spans="7:7" s="34" customFormat="1">
      <c r="G183" s="82"/>
    </row>
    <row r="184" spans="7:7" s="34" customFormat="1">
      <c r="G184" s="82"/>
    </row>
    <row r="185" spans="7:7" s="34" customFormat="1">
      <c r="G185" s="82"/>
    </row>
    <row r="186" spans="7:7" s="34" customFormat="1">
      <c r="G186" s="82"/>
    </row>
    <row r="187" spans="7:7" s="34" customFormat="1">
      <c r="G187" s="82"/>
    </row>
    <row r="188" spans="7:7" s="34" customFormat="1">
      <c r="G188" s="82"/>
    </row>
    <row r="189" spans="7:7" s="34" customFormat="1">
      <c r="G189" s="82"/>
    </row>
    <row r="190" spans="7:7" s="34" customFormat="1">
      <c r="G190" s="82"/>
    </row>
    <row r="191" spans="7:7" s="34" customFormat="1">
      <c r="G191" s="82"/>
    </row>
    <row r="192" spans="7:7" s="34" customFormat="1">
      <c r="G192" s="82"/>
    </row>
    <row r="193" spans="7:7" s="34" customFormat="1">
      <c r="G193" s="82"/>
    </row>
    <row r="194" spans="7:7" s="34" customFormat="1">
      <c r="G194" s="82"/>
    </row>
    <row r="195" spans="7:7" s="34" customFormat="1">
      <c r="G195" s="82"/>
    </row>
    <row r="196" spans="7:7" s="34" customFormat="1">
      <c r="G196" s="82"/>
    </row>
    <row r="197" spans="7:7" s="34" customFormat="1">
      <c r="G197" s="82"/>
    </row>
    <row r="198" spans="7:7" s="34" customFormat="1">
      <c r="G198" s="82"/>
    </row>
    <row r="199" spans="7:7" s="34" customFormat="1">
      <c r="G199" s="82"/>
    </row>
    <row r="200" spans="7:7" s="34" customFormat="1">
      <c r="G200" s="82"/>
    </row>
    <row r="201" spans="7:7" s="34" customFormat="1">
      <c r="G201" s="82"/>
    </row>
    <row r="202" spans="7:7" s="34" customFormat="1">
      <c r="G202" s="82"/>
    </row>
    <row r="203" spans="7:7" s="34" customFormat="1">
      <c r="G203" s="82"/>
    </row>
    <row r="204" spans="7:7" s="34" customFormat="1">
      <c r="G204" s="82"/>
    </row>
    <row r="205" spans="7:7" s="34" customFormat="1">
      <c r="G205" s="82"/>
    </row>
    <row r="206" spans="7:7" s="34" customFormat="1">
      <c r="G206" s="82"/>
    </row>
    <row r="207" spans="7:7" s="34" customFormat="1">
      <c r="G207" s="82"/>
    </row>
    <row r="208" spans="7:7" s="34" customFormat="1">
      <c r="G208" s="82"/>
    </row>
    <row r="209" spans="7:7" s="34" customFormat="1">
      <c r="G209" s="82"/>
    </row>
    <row r="210" spans="7:7" s="34" customFormat="1">
      <c r="G210" s="82"/>
    </row>
    <row r="211" spans="7:7" s="34" customFormat="1">
      <c r="G211" s="82"/>
    </row>
    <row r="212" spans="7:7" s="34" customFormat="1">
      <c r="G212" s="82"/>
    </row>
    <row r="213" spans="7:7" s="34" customFormat="1">
      <c r="G213" s="82"/>
    </row>
    <row r="214" spans="7:7" s="34" customFormat="1">
      <c r="G214" s="82"/>
    </row>
    <row r="215" spans="7:7" s="34" customFormat="1">
      <c r="G215" s="82"/>
    </row>
    <row r="216" spans="7:7" s="34" customFormat="1">
      <c r="G216" s="82"/>
    </row>
    <row r="217" spans="7:7" s="34" customFormat="1">
      <c r="G217" s="82"/>
    </row>
    <row r="218" spans="7:7" s="34" customFormat="1">
      <c r="G218" s="82"/>
    </row>
    <row r="219" spans="7:7" s="34" customFormat="1">
      <c r="G219" s="82"/>
    </row>
    <row r="220" spans="7:7" s="34" customFormat="1">
      <c r="G220" s="82"/>
    </row>
    <row r="221" spans="7:7" s="34" customFormat="1">
      <c r="G221" s="82"/>
    </row>
    <row r="222" spans="7:7" s="34" customFormat="1">
      <c r="G222" s="82"/>
    </row>
    <row r="223" spans="7:7" s="34" customFormat="1">
      <c r="G223" s="82"/>
    </row>
    <row r="224" spans="7:7" s="34" customFormat="1">
      <c r="G224" s="82"/>
    </row>
    <row r="225" spans="7:7" s="34" customFormat="1">
      <c r="G225" s="82"/>
    </row>
    <row r="226" spans="7:7" s="34" customFormat="1">
      <c r="G226" s="82"/>
    </row>
    <row r="227" spans="7:7" s="34" customFormat="1">
      <c r="G227" s="82"/>
    </row>
    <row r="228" spans="7:7" s="34" customFormat="1">
      <c r="G228" s="82"/>
    </row>
    <row r="229" spans="7:7" s="34" customFormat="1">
      <c r="G229" s="82"/>
    </row>
    <row r="230" spans="7:7" s="34" customFormat="1">
      <c r="G230" s="82"/>
    </row>
    <row r="231" spans="7:7" s="34" customFormat="1">
      <c r="G231" s="82"/>
    </row>
    <row r="232" spans="7:7" s="34" customFormat="1">
      <c r="G232" s="82"/>
    </row>
    <row r="233" spans="7:7" s="34" customFormat="1">
      <c r="G233" s="82"/>
    </row>
    <row r="234" spans="7:7" s="34" customFormat="1">
      <c r="G234" s="82"/>
    </row>
    <row r="235" spans="7:7" s="34" customFormat="1">
      <c r="G235" s="82"/>
    </row>
    <row r="236" spans="7:7" s="34" customFormat="1">
      <c r="G236" s="82"/>
    </row>
    <row r="237" spans="7:7" s="34" customFormat="1">
      <c r="G237" s="82"/>
    </row>
    <row r="238" spans="7:7" s="34" customFormat="1">
      <c r="G238" s="82"/>
    </row>
    <row r="239" spans="7:7" s="34" customFormat="1">
      <c r="G239" s="82"/>
    </row>
    <row r="240" spans="7:7" s="34" customFormat="1">
      <c r="G240" s="82"/>
    </row>
    <row r="241" spans="7:7" s="34" customFormat="1">
      <c r="G241" s="82"/>
    </row>
    <row r="242" spans="7:7" s="34" customFormat="1">
      <c r="G242" s="82"/>
    </row>
    <row r="243" spans="7:7" s="34" customFormat="1">
      <c r="G243" s="82"/>
    </row>
    <row r="244" spans="7:7" s="34" customFormat="1">
      <c r="G244" s="82"/>
    </row>
    <row r="245" spans="7:7" s="34" customFormat="1">
      <c r="G245" s="82"/>
    </row>
    <row r="246" spans="7:7" s="34" customFormat="1">
      <c r="G246" s="82"/>
    </row>
    <row r="247" spans="7:7" s="34" customFormat="1">
      <c r="G247" s="82"/>
    </row>
    <row r="248" spans="7:7" s="34" customFormat="1">
      <c r="G248" s="82"/>
    </row>
    <row r="249" spans="7:7" s="34" customFormat="1">
      <c r="G249" s="82"/>
    </row>
    <row r="250" spans="7:7" s="34" customFormat="1">
      <c r="G250" s="82"/>
    </row>
    <row r="251" spans="7:7" s="34" customFormat="1">
      <c r="G251" s="82"/>
    </row>
    <row r="252" spans="7:7" s="34" customFormat="1">
      <c r="G252" s="82"/>
    </row>
    <row r="253" spans="7:7" s="34" customFormat="1">
      <c r="G253" s="82"/>
    </row>
    <row r="254" spans="7:7" s="34" customFormat="1">
      <c r="G254" s="82"/>
    </row>
    <row r="255" spans="7:7" s="34" customFormat="1">
      <c r="G255" s="82"/>
    </row>
    <row r="256" spans="7:7" s="34" customFormat="1">
      <c r="G256" s="82"/>
    </row>
    <row r="257" spans="7:7" s="34" customFormat="1">
      <c r="G257" s="82"/>
    </row>
    <row r="258" spans="7:7" s="34" customFormat="1">
      <c r="G258" s="82"/>
    </row>
    <row r="259" spans="7:7" s="34" customFormat="1">
      <c r="G259" s="82"/>
    </row>
    <row r="260" spans="7:7" s="34" customFormat="1">
      <c r="G260" s="82"/>
    </row>
    <row r="261" spans="7:7" s="34" customFormat="1">
      <c r="G261" s="82"/>
    </row>
    <row r="262" spans="7:7" s="34" customFormat="1">
      <c r="G262" s="82"/>
    </row>
    <row r="263" spans="7:7" s="34" customFormat="1">
      <c r="G263" s="82"/>
    </row>
    <row r="264" spans="7:7" s="34" customFormat="1">
      <c r="G264" s="82"/>
    </row>
    <row r="265" spans="7:7" s="34" customFormat="1">
      <c r="G265" s="82"/>
    </row>
    <row r="266" spans="7:7" s="34" customFormat="1">
      <c r="G266" s="82"/>
    </row>
    <row r="267" spans="7:7" s="34" customFormat="1">
      <c r="G267" s="82"/>
    </row>
    <row r="268" spans="7:7" s="34" customFormat="1">
      <c r="G268" s="82"/>
    </row>
    <row r="269" spans="7:7" s="34" customFormat="1">
      <c r="G269" s="82"/>
    </row>
    <row r="270" spans="7:7" s="34" customFormat="1">
      <c r="G270" s="82"/>
    </row>
    <row r="271" spans="7:7" s="34" customFormat="1">
      <c r="G271" s="82"/>
    </row>
    <row r="272" spans="7:7" s="34" customFormat="1">
      <c r="G272" s="82"/>
    </row>
    <row r="273" spans="7:7" s="34" customFormat="1">
      <c r="G273" s="82"/>
    </row>
    <row r="274" spans="7:7" s="34" customFormat="1">
      <c r="G274" s="82"/>
    </row>
    <row r="275" spans="7:7" s="34" customFormat="1">
      <c r="G275" s="82"/>
    </row>
    <row r="276" spans="7:7" s="34" customFormat="1">
      <c r="G276" s="82"/>
    </row>
    <row r="277" spans="7:7" s="34" customFormat="1">
      <c r="G277" s="82"/>
    </row>
    <row r="278" spans="7:7" s="34" customFormat="1">
      <c r="G278" s="82"/>
    </row>
    <row r="279" spans="7:7" s="34" customFormat="1">
      <c r="G279" s="82"/>
    </row>
    <row r="280" spans="7:7" s="34" customFormat="1">
      <c r="G280" s="82"/>
    </row>
    <row r="281" spans="7:7" s="34" customFormat="1">
      <c r="G281" s="82"/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4"/>
  <sheetViews>
    <sheetView workbookViewId="0">
      <pane ySplit="1" topLeftCell="A8" activePane="bottomLeft" state="frozen"/>
      <selection pane="bottomLeft" activeCell="R13" sqref="R13"/>
    </sheetView>
  </sheetViews>
  <sheetFormatPr defaultRowHeight="12.75"/>
  <cols>
    <col min="1" max="1" width="2.7109375" style="21" customWidth="1"/>
    <col min="2" max="2" width="22.85546875" style="21" customWidth="1"/>
    <col min="3" max="3" width="10.85546875" style="21" customWidth="1"/>
    <col min="4" max="4" width="9.7109375" style="21" customWidth="1"/>
    <col min="5" max="5" width="12.5703125" style="21" bestFit="1" customWidth="1"/>
    <col min="6" max="6" width="19.140625" style="21" customWidth="1"/>
    <col min="7" max="9" width="12.28515625" style="21" customWidth="1"/>
    <col min="10" max="10" width="7.28515625" style="21" customWidth="1"/>
    <col min="11" max="11" width="19.42578125" style="22" customWidth="1"/>
    <col min="12" max="12" width="16.42578125" style="22" customWidth="1"/>
    <col min="13" max="13" width="15.42578125" style="22" customWidth="1"/>
    <col min="14" max="14" width="32.28515625" style="21" customWidth="1"/>
    <col min="15" max="15" width="9.140625" style="27"/>
    <col min="16" max="16384" width="9.140625" style="21"/>
  </cols>
  <sheetData>
    <row r="1" spans="1:15" ht="31.5">
      <c r="A1" s="23" t="s">
        <v>282</v>
      </c>
      <c r="B1" s="23" t="s">
        <v>283</v>
      </c>
      <c r="C1" s="23" t="s">
        <v>284</v>
      </c>
      <c r="D1" s="23" t="s">
        <v>285</v>
      </c>
      <c r="E1" s="23" t="s">
        <v>520</v>
      </c>
      <c r="F1" s="23" t="s">
        <v>286</v>
      </c>
      <c r="G1" s="23" t="s">
        <v>287</v>
      </c>
      <c r="H1" s="23" t="s">
        <v>523</v>
      </c>
      <c r="I1" s="23" t="s">
        <v>519</v>
      </c>
      <c r="J1" s="23" t="s">
        <v>288</v>
      </c>
      <c r="K1" s="23" t="s">
        <v>769</v>
      </c>
      <c r="L1" s="23" t="s">
        <v>290</v>
      </c>
      <c r="M1" s="23" t="s">
        <v>728</v>
      </c>
      <c r="N1" s="23" t="s">
        <v>289</v>
      </c>
    </row>
    <row r="2" spans="1:15" s="39" customFormat="1" ht="25.5">
      <c r="A2" s="35">
        <v>1</v>
      </c>
      <c r="B2" s="35" t="s">
        <v>353</v>
      </c>
      <c r="C2" s="35" t="s">
        <v>552</v>
      </c>
      <c r="D2" s="35">
        <v>2005</v>
      </c>
      <c r="E2" s="36">
        <v>38820</v>
      </c>
      <c r="F2" s="35" t="s">
        <v>330</v>
      </c>
      <c r="G2" s="37" t="s">
        <v>539</v>
      </c>
      <c r="H2" s="37" t="s">
        <v>538</v>
      </c>
      <c r="I2" s="37" t="s">
        <v>553</v>
      </c>
      <c r="J2" s="35">
        <v>7</v>
      </c>
      <c r="K2" s="37" t="s">
        <v>554</v>
      </c>
      <c r="L2" s="37" t="s">
        <v>344</v>
      </c>
      <c r="M2" s="53">
        <v>10000</v>
      </c>
      <c r="N2" s="52" t="s">
        <v>555</v>
      </c>
      <c r="O2" s="38"/>
    </row>
    <row r="3" spans="1:15" s="39" customFormat="1" ht="25.5">
      <c r="A3" s="35">
        <v>2</v>
      </c>
      <c r="B3" s="35" t="s">
        <v>298</v>
      </c>
      <c r="C3" s="35" t="s">
        <v>573</v>
      </c>
      <c r="D3" s="35">
        <v>1998</v>
      </c>
      <c r="E3" s="36">
        <v>36672</v>
      </c>
      <c r="F3" s="35" t="s">
        <v>293</v>
      </c>
      <c r="G3" s="37" t="s">
        <v>545</v>
      </c>
      <c r="H3" s="37" t="s">
        <v>526</v>
      </c>
      <c r="I3" s="37"/>
      <c r="J3" s="35">
        <v>6</v>
      </c>
      <c r="K3" s="37" t="s">
        <v>300</v>
      </c>
      <c r="L3" s="37" t="s">
        <v>296</v>
      </c>
      <c r="M3" s="48"/>
      <c r="N3" s="35" t="s">
        <v>299</v>
      </c>
      <c r="O3" s="38"/>
    </row>
    <row r="4" spans="1:15" s="39" customFormat="1" ht="25.5">
      <c r="A4" s="35">
        <v>3</v>
      </c>
      <c r="B4" s="35" t="s">
        <v>304</v>
      </c>
      <c r="C4" s="35" t="s">
        <v>524</v>
      </c>
      <c r="D4" s="35">
        <v>2005</v>
      </c>
      <c r="E4" s="36">
        <v>38670</v>
      </c>
      <c r="F4" s="35" t="s">
        <v>293</v>
      </c>
      <c r="G4" s="37" t="s">
        <v>525</v>
      </c>
      <c r="H4" s="37" t="s">
        <v>526</v>
      </c>
      <c r="I4" s="37" t="s">
        <v>527</v>
      </c>
      <c r="J4" s="35">
        <v>6</v>
      </c>
      <c r="K4" s="37" t="s">
        <v>305</v>
      </c>
      <c r="L4" s="37" t="s">
        <v>306</v>
      </c>
      <c r="M4" s="53">
        <v>50000</v>
      </c>
      <c r="N4" s="35" t="s">
        <v>299</v>
      </c>
      <c r="O4" s="38"/>
    </row>
    <row r="5" spans="1:15" s="39" customFormat="1" ht="25.5">
      <c r="A5" s="35">
        <v>4</v>
      </c>
      <c r="B5" s="40" t="s">
        <v>340</v>
      </c>
      <c r="C5" s="40" t="s">
        <v>341</v>
      </c>
      <c r="D5" s="40">
        <v>2003</v>
      </c>
      <c r="E5" s="117">
        <v>37999</v>
      </c>
      <c r="F5" s="35" t="s">
        <v>293</v>
      </c>
      <c r="G5" s="40">
        <v>2800</v>
      </c>
      <c r="H5" s="40">
        <v>2515</v>
      </c>
      <c r="I5" s="40">
        <v>107</v>
      </c>
      <c r="J5" s="40">
        <v>6</v>
      </c>
      <c r="K5" s="40" t="s">
        <v>342</v>
      </c>
      <c r="L5" s="40" t="s">
        <v>296</v>
      </c>
      <c r="M5" s="48"/>
      <c r="N5" s="35" t="s">
        <v>299</v>
      </c>
      <c r="O5" s="38"/>
    </row>
    <row r="6" spans="1:15" s="39" customFormat="1" ht="25.5">
      <c r="A6" s="35">
        <v>5</v>
      </c>
      <c r="B6" s="35" t="s">
        <v>291</v>
      </c>
      <c r="C6" s="35" t="s">
        <v>292</v>
      </c>
      <c r="D6" s="35">
        <v>1976</v>
      </c>
      <c r="E6" s="35"/>
      <c r="F6" s="35" t="s">
        <v>293</v>
      </c>
      <c r="G6" s="37" t="s">
        <v>545</v>
      </c>
      <c r="H6" s="37" t="s">
        <v>544</v>
      </c>
      <c r="I6" s="37"/>
      <c r="J6" s="35">
        <v>6</v>
      </c>
      <c r="K6" s="37" t="s">
        <v>295</v>
      </c>
      <c r="L6" s="37" t="s">
        <v>322</v>
      </c>
      <c r="M6" s="48"/>
      <c r="N6" s="35" t="s">
        <v>294</v>
      </c>
      <c r="O6" s="38"/>
    </row>
    <row r="7" spans="1:15" s="39" customFormat="1" ht="25.5">
      <c r="A7" s="35">
        <v>6</v>
      </c>
      <c r="B7" s="35" t="s">
        <v>297</v>
      </c>
      <c r="C7" s="35" t="s">
        <v>546</v>
      </c>
      <c r="D7" s="35">
        <v>1983</v>
      </c>
      <c r="E7" s="36">
        <v>30613</v>
      </c>
      <c r="F7" s="35" t="s">
        <v>293</v>
      </c>
      <c r="G7" s="37" t="s">
        <v>543</v>
      </c>
      <c r="H7" s="37" t="s">
        <v>526</v>
      </c>
      <c r="I7" s="37" t="s">
        <v>547</v>
      </c>
      <c r="J7" s="35">
        <v>4</v>
      </c>
      <c r="K7" s="37">
        <v>389789</v>
      </c>
      <c r="L7" s="37" t="s">
        <v>296</v>
      </c>
      <c r="M7" s="48"/>
      <c r="N7" s="35" t="s">
        <v>294</v>
      </c>
      <c r="O7" s="38"/>
    </row>
    <row r="8" spans="1:15" s="39" customFormat="1" ht="38.25">
      <c r="A8" s="35">
        <v>7</v>
      </c>
      <c r="B8" s="35" t="s">
        <v>345</v>
      </c>
      <c r="C8" s="35" t="s">
        <v>346</v>
      </c>
      <c r="D8" s="35">
        <v>2016</v>
      </c>
      <c r="E8" s="36">
        <v>42611</v>
      </c>
      <c r="F8" s="35" t="s">
        <v>518</v>
      </c>
      <c r="G8" s="35">
        <v>1968</v>
      </c>
      <c r="H8" s="35">
        <v>0</v>
      </c>
      <c r="I8" s="35">
        <v>110</v>
      </c>
      <c r="J8" s="35">
        <v>9</v>
      </c>
      <c r="K8" s="35" t="s">
        <v>521</v>
      </c>
      <c r="L8" s="35" t="s">
        <v>577</v>
      </c>
      <c r="M8" s="53">
        <v>88500</v>
      </c>
      <c r="N8" s="35" t="s">
        <v>522</v>
      </c>
      <c r="O8" s="38"/>
    </row>
    <row r="9" spans="1:15" s="39" customFormat="1">
      <c r="A9" s="35">
        <v>8</v>
      </c>
      <c r="B9" s="35" t="s">
        <v>329</v>
      </c>
      <c r="C9" s="35" t="s">
        <v>563</v>
      </c>
      <c r="D9" s="35">
        <v>1997</v>
      </c>
      <c r="E9" s="36">
        <v>35529</v>
      </c>
      <c r="F9" s="35" t="s">
        <v>330</v>
      </c>
      <c r="G9" s="37" t="s">
        <v>534</v>
      </c>
      <c r="H9" s="37" t="s">
        <v>532</v>
      </c>
      <c r="I9" s="37" t="s">
        <v>570</v>
      </c>
      <c r="J9" s="41">
        <v>3</v>
      </c>
      <c r="K9" s="37" t="s">
        <v>331</v>
      </c>
      <c r="L9" s="37" t="s">
        <v>428</v>
      </c>
      <c r="M9" s="48"/>
      <c r="N9" s="35" t="s">
        <v>310</v>
      </c>
      <c r="O9" s="38"/>
    </row>
    <row r="10" spans="1:15" s="39" customFormat="1" ht="25.5">
      <c r="A10" s="35">
        <v>9</v>
      </c>
      <c r="B10" s="35" t="s">
        <v>575</v>
      </c>
      <c r="C10" s="35" t="s">
        <v>337</v>
      </c>
      <c r="D10" s="35">
        <v>2001</v>
      </c>
      <c r="E10" s="36">
        <v>37343</v>
      </c>
      <c r="F10" s="35" t="s">
        <v>330</v>
      </c>
      <c r="G10" s="37" t="s">
        <v>564</v>
      </c>
      <c r="H10" s="37" t="s">
        <v>533</v>
      </c>
      <c r="I10" s="37" t="s">
        <v>574</v>
      </c>
      <c r="J10" s="35">
        <v>3</v>
      </c>
      <c r="K10" s="37" t="s">
        <v>338</v>
      </c>
      <c r="L10" s="37" t="s">
        <v>428</v>
      </c>
      <c r="M10" s="48"/>
      <c r="N10" s="35" t="s">
        <v>310</v>
      </c>
      <c r="O10" s="38"/>
    </row>
    <row r="11" spans="1:15" s="39" customFormat="1" ht="25.5">
      <c r="A11" s="35">
        <v>10</v>
      </c>
      <c r="B11" s="35" t="s">
        <v>565</v>
      </c>
      <c r="C11" s="40" t="s">
        <v>257</v>
      </c>
      <c r="D11" s="40">
        <v>2014</v>
      </c>
      <c r="E11" s="40"/>
      <c r="F11" s="35" t="s">
        <v>343</v>
      </c>
      <c r="G11" s="40"/>
      <c r="H11" s="40"/>
      <c r="I11" s="40"/>
      <c r="J11" s="40">
        <v>1</v>
      </c>
      <c r="K11" s="40">
        <v>11585</v>
      </c>
      <c r="L11" s="40" t="s">
        <v>344</v>
      </c>
      <c r="M11" s="53">
        <v>169500</v>
      </c>
      <c r="N11" s="35" t="s">
        <v>310</v>
      </c>
      <c r="O11" s="38"/>
    </row>
    <row r="12" spans="1:15" s="39" customFormat="1">
      <c r="A12" s="35">
        <v>11</v>
      </c>
      <c r="B12" s="40" t="s">
        <v>427</v>
      </c>
      <c r="C12" s="35" t="s">
        <v>566</v>
      </c>
      <c r="D12" s="35">
        <v>2016</v>
      </c>
      <c r="E12" s="36">
        <v>42604</v>
      </c>
      <c r="F12" s="35" t="s">
        <v>426</v>
      </c>
      <c r="G12" s="35">
        <v>0</v>
      </c>
      <c r="H12" s="35">
        <v>640</v>
      </c>
      <c r="I12" s="35">
        <v>0</v>
      </c>
      <c r="J12" s="35">
        <v>0</v>
      </c>
      <c r="K12" s="35" t="s">
        <v>425</v>
      </c>
      <c r="L12" s="42" t="s">
        <v>322</v>
      </c>
      <c r="M12" s="48"/>
      <c r="N12" s="35" t="s">
        <v>310</v>
      </c>
      <c r="O12" s="38"/>
    </row>
    <row r="13" spans="1:15" s="39" customFormat="1" ht="38.25">
      <c r="A13" s="35">
        <v>12</v>
      </c>
      <c r="B13" s="35" t="s">
        <v>328</v>
      </c>
      <c r="C13" s="35" t="s">
        <v>568</v>
      </c>
      <c r="D13" s="35">
        <v>1993</v>
      </c>
      <c r="E13" s="36">
        <v>34136</v>
      </c>
      <c r="F13" s="35" t="s">
        <v>569</v>
      </c>
      <c r="G13" s="37" t="s">
        <v>526</v>
      </c>
      <c r="H13" s="37" t="s">
        <v>536</v>
      </c>
      <c r="I13" s="37" t="s">
        <v>526</v>
      </c>
      <c r="J13" s="41">
        <v>0</v>
      </c>
      <c r="K13" s="37" t="s">
        <v>424</v>
      </c>
      <c r="L13" s="37" t="s">
        <v>322</v>
      </c>
      <c r="M13" s="48"/>
      <c r="N13" s="35" t="s">
        <v>310</v>
      </c>
      <c r="O13" s="38"/>
    </row>
    <row r="14" spans="1:15" s="39" customFormat="1" ht="25.5">
      <c r="A14" s="35">
        <v>13</v>
      </c>
      <c r="B14" s="35" t="s">
        <v>326</v>
      </c>
      <c r="C14" s="35" t="s">
        <v>571</v>
      </c>
      <c r="D14" s="35">
        <v>2005</v>
      </c>
      <c r="E14" s="36">
        <v>38490</v>
      </c>
      <c r="F14" s="35" t="s">
        <v>572</v>
      </c>
      <c r="G14" s="37" t="s">
        <v>526</v>
      </c>
      <c r="H14" s="37" t="s">
        <v>535</v>
      </c>
      <c r="I14" s="37" t="s">
        <v>526</v>
      </c>
      <c r="J14" s="41">
        <v>0</v>
      </c>
      <c r="K14" s="37" t="s">
        <v>327</v>
      </c>
      <c r="L14" s="37" t="s">
        <v>322</v>
      </c>
      <c r="M14" s="48"/>
      <c r="N14" s="35" t="s">
        <v>310</v>
      </c>
      <c r="O14" s="38"/>
    </row>
    <row r="15" spans="1:15" s="39" customFormat="1">
      <c r="A15" s="35">
        <v>14</v>
      </c>
      <c r="B15" s="35" t="s">
        <v>312</v>
      </c>
      <c r="C15" s="35" t="s">
        <v>313</v>
      </c>
      <c r="D15" s="35">
        <v>1973</v>
      </c>
      <c r="E15" s="35"/>
      <c r="F15" s="35" t="s">
        <v>309</v>
      </c>
      <c r="G15" s="37" t="s">
        <v>537</v>
      </c>
      <c r="H15" s="37"/>
      <c r="I15" s="37"/>
      <c r="J15" s="35">
        <v>2</v>
      </c>
      <c r="K15" s="37" t="s">
        <v>314</v>
      </c>
      <c r="L15" s="37" t="s">
        <v>296</v>
      </c>
      <c r="M15" s="48"/>
      <c r="N15" s="35" t="s">
        <v>310</v>
      </c>
      <c r="O15" s="38"/>
    </row>
    <row r="16" spans="1:15" s="39" customFormat="1">
      <c r="A16" s="35">
        <v>15</v>
      </c>
      <c r="B16" s="35" t="s">
        <v>354</v>
      </c>
      <c r="C16" s="35" t="s">
        <v>332</v>
      </c>
      <c r="D16" s="35">
        <v>2010</v>
      </c>
      <c r="E16" s="35"/>
      <c r="F16" s="35" t="s">
        <v>309</v>
      </c>
      <c r="G16" s="37" t="s">
        <v>540</v>
      </c>
      <c r="H16" s="37"/>
      <c r="I16" s="37"/>
      <c r="J16" s="41">
        <v>1</v>
      </c>
      <c r="K16" s="37" t="s">
        <v>333</v>
      </c>
      <c r="L16" s="35" t="s">
        <v>334</v>
      </c>
      <c r="M16" s="48"/>
      <c r="N16" s="35" t="s">
        <v>310</v>
      </c>
      <c r="O16" s="38"/>
    </row>
    <row r="17" spans="1:16" s="39" customFormat="1">
      <c r="A17" s="35">
        <v>16</v>
      </c>
      <c r="B17" s="35" t="s">
        <v>429</v>
      </c>
      <c r="C17" s="35" t="s">
        <v>247</v>
      </c>
      <c r="D17" s="35">
        <v>2017</v>
      </c>
      <c r="E17" s="35"/>
      <c r="F17" s="43" t="s">
        <v>355</v>
      </c>
      <c r="G17" s="43">
        <v>0</v>
      </c>
      <c r="H17" s="43"/>
      <c r="I17" s="43">
        <v>0</v>
      </c>
      <c r="J17" s="43">
        <v>0</v>
      </c>
      <c r="K17" s="43" t="s">
        <v>430</v>
      </c>
      <c r="L17" s="35" t="s">
        <v>322</v>
      </c>
      <c r="M17" s="49"/>
      <c r="N17" s="35" t="s">
        <v>310</v>
      </c>
      <c r="O17" s="38"/>
    </row>
    <row r="18" spans="1:16" s="39" customFormat="1">
      <c r="A18" s="35">
        <v>17</v>
      </c>
      <c r="B18" s="35" t="s">
        <v>323</v>
      </c>
      <c r="C18" s="35" t="s">
        <v>674</v>
      </c>
      <c r="D18" s="35">
        <v>1997</v>
      </c>
      <c r="E18" s="35"/>
      <c r="F18" s="35" t="s">
        <v>324</v>
      </c>
      <c r="G18" s="37" t="s">
        <v>526</v>
      </c>
      <c r="H18" s="37"/>
      <c r="I18" s="37"/>
      <c r="J18" s="41">
        <v>0</v>
      </c>
      <c r="K18" s="37" t="s">
        <v>325</v>
      </c>
      <c r="L18" s="37" t="s">
        <v>322</v>
      </c>
      <c r="M18" s="48"/>
      <c r="N18" s="35" t="s">
        <v>310</v>
      </c>
      <c r="O18" s="38"/>
    </row>
    <row r="19" spans="1:16" s="39" customFormat="1">
      <c r="A19" s="35">
        <v>18</v>
      </c>
      <c r="B19" s="35" t="s">
        <v>318</v>
      </c>
      <c r="C19" s="35" t="s">
        <v>319</v>
      </c>
      <c r="D19" s="35">
        <v>1988</v>
      </c>
      <c r="E19" s="35"/>
      <c r="F19" s="35" t="s">
        <v>320</v>
      </c>
      <c r="G19" s="37" t="s">
        <v>526</v>
      </c>
      <c r="H19" s="37" t="s">
        <v>560</v>
      </c>
      <c r="I19" s="37"/>
      <c r="J19" s="41">
        <v>0</v>
      </c>
      <c r="K19" s="37" t="s">
        <v>321</v>
      </c>
      <c r="L19" s="37" t="s">
        <v>322</v>
      </c>
      <c r="M19" s="48"/>
      <c r="N19" s="35" t="s">
        <v>310</v>
      </c>
      <c r="O19" s="38"/>
    </row>
    <row r="20" spans="1:16" s="39" customFormat="1">
      <c r="A20" s="35">
        <v>19</v>
      </c>
      <c r="B20" s="35" t="s">
        <v>335</v>
      </c>
      <c r="C20" s="35" t="s">
        <v>257</v>
      </c>
      <c r="D20" s="35">
        <v>2013</v>
      </c>
      <c r="E20" s="35"/>
      <c r="F20" s="35" t="s">
        <v>336</v>
      </c>
      <c r="G20" s="37" t="s">
        <v>526</v>
      </c>
      <c r="H20" s="37" t="s">
        <v>526</v>
      </c>
      <c r="I20" s="37"/>
      <c r="J20" s="41">
        <v>0</v>
      </c>
      <c r="K20" s="37"/>
      <c r="L20" s="37" t="s">
        <v>296</v>
      </c>
      <c r="M20" s="50"/>
      <c r="N20" s="35" t="s">
        <v>310</v>
      </c>
      <c r="O20" s="38"/>
    </row>
    <row r="21" spans="1:16" s="45" customFormat="1">
      <c r="A21" s="35">
        <v>20</v>
      </c>
      <c r="B21" s="40" t="s">
        <v>339</v>
      </c>
      <c r="C21" s="40" t="s">
        <v>257</v>
      </c>
      <c r="D21" s="40">
        <v>2014</v>
      </c>
      <c r="E21" s="40"/>
      <c r="F21" s="40" t="s">
        <v>336</v>
      </c>
      <c r="G21" s="40">
        <v>0</v>
      </c>
      <c r="H21" s="40"/>
      <c r="I21" s="40"/>
      <c r="J21" s="40">
        <v>0</v>
      </c>
      <c r="K21" s="40"/>
      <c r="L21" s="37" t="s">
        <v>296</v>
      </c>
      <c r="M21" s="51"/>
      <c r="N21" s="35" t="s">
        <v>310</v>
      </c>
      <c r="O21" s="44"/>
    </row>
    <row r="22" spans="1:16" s="39" customFormat="1" ht="25.5">
      <c r="A22" s="35">
        <v>21</v>
      </c>
      <c r="B22" s="35" t="s">
        <v>307</v>
      </c>
      <c r="C22" s="35" t="s">
        <v>308</v>
      </c>
      <c r="D22" s="35">
        <v>1982</v>
      </c>
      <c r="E22" s="36">
        <v>30303</v>
      </c>
      <c r="F22" s="35" t="s">
        <v>309</v>
      </c>
      <c r="G22" s="37" t="s">
        <v>537</v>
      </c>
      <c r="H22" s="37"/>
      <c r="I22" s="37" t="s">
        <v>567</v>
      </c>
      <c r="J22" s="35">
        <v>2</v>
      </c>
      <c r="K22" s="37" t="s">
        <v>311</v>
      </c>
      <c r="L22" s="37" t="s">
        <v>296</v>
      </c>
      <c r="M22" s="48"/>
      <c r="N22" s="35" t="s">
        <v>294</v>
      </c>
      <c r="O22" s="38"/>
    </row>
    <row r="23" spans="1:16" s="39" customFormat="1" ht="25.5">
      <c r="A23" s="35">
        <v>22</v>
      </c>
      <c r="B23" s="35" t="s">
        <v>315</v>
      </c>
      <c r="C23" s="35" t="s">
        <v>316</v>
      </c>
      <c r="D23" s="35">
        <v>1991</v>
      </c>
      <c r="E23" s="35"/>
      <c r="F23" s="35" t="s">
        <v>309</v>
      </c>
      <c r="G23" s="37" t="s">
        <v>542</v>
      </c>
      <c r="H23" s="37" t="s">
        <v>541</v>
      </c>
      <c r="I23" s="37"/>
      <c r="J23" s="35">
        <v>1</v>
      </c>
      <c r="K23" s="37" t="s">
        <v>317</v>
      </c>
      <c r="L23" s="37" t="s">
        <v>296</v>
      </c>
      <c r="M23" s="48"/>
      <c r="N23" s="35" t="s">
        <v>294</v>
      </c>
      <c r="O23" s="38"/>
    </row>
    <row r="24" spans="1:16" s="39" customFormat="1" ht="15.75" customHeight="1">
      <c r="A24" s="35">
        <v>23</v>
      </c>
      <c r="B24" s="35" t="s">
        <v>301</v>
      </c>
      <c r="C24" s="41" t="s">
        <v>302</v>
      </c>
      <c r="D24" s="41" t="s">
        <v>302</v>
      </c>
      <c r="E24" s="41"/>
      <c r="F24" s="35" t="s">
        <v>303</v>
      </c>
      <c r="G24" s="41" t="s">
        <v>302</v>
      </c>
      <c r="H24" s="41">
        <v>0</v>
      </c>
      <c r="I24" s="41"/>
      <c r="J24" s="35">
        <v>1</v>
      </c>
      <c r="K24" s="46" t="s">
        <v>302</v>
      </c>
      <c r="L24" s="37" t="s">
        <v>296</v>
      </c>
      <c r="M24" s="48"/>
      <c r="N24" s="35" t="s">
        <v>310</v>
      </c>
      <c r="O24" s="38"/>
    </row>
    <row r="25" spans="1:16" s="39" customFormat="1" ht="25.5">
      <c r="A25" s="35">
        <v>24</v>
      </c>
      <c r="B25" s="35" t="s">
        <v>528</v>
      </c>
      <c r="C25" s="35" t="s">
        <v>529</v>
      </c>
      <c r="D25" s="35">
        <v>2017</v>
      </c>
      <c r="E25" s="36">
        <v>43075</v>
      </c>
      <c r="F25" s="35" t="s">
        <v>530</v>
      </c>
      <c r="G25" s="37">
        <v>6871</v>
      </c>
      <c r="H25" s="37">
        <v>0</v>
      </c>
      <c r="I25" s="37">
        <v>251</v>
      </c>
      <c r="J25" s="35">
        <v>6</v>
      </c>
      <c r="K25" s="35" t="s">
        <v>531</v>
      </c>
      <c r="L25" s="35" t="s">
        <v>576</v>
      </c>
      <c r="M25" s="118">
        <v>895000</v>
      </c>
      <c r="N25" s="35" t="s">
        <v>299</v>
      </c>
      <c r="P25" s="38"/>
    </row>
    <row r="26" spans="1:16" s="34" customFormat="1">
      <c r="A26" s="35">
        <v>25</v>
      </c>
      <c r="B26" s="52" t="s">
        <v>681</v>
      </c>
      <c r="C26" s="52" t="s">
        <v>682</v>
      </c>
      <c r="D26" s="52">
        <v>2012</v>
      </c>
      <c r="E26" s="52"/>
      <c r="F26" s="52" t="s">
        <v>330</v>
      </c>
      <c r="G26" s="52">
        <v>2287</v>
      </c>
      <c r="H26" s="52">
        <v>920</v>
      </c>
      <c r="I26" s="52">
        <v>2287</v>
      </c>
      <c r="J26" s="52">
        <v>7</v>
      </c>
      <c r="K26" s="52" t="s">
        <v>683</v>
      </c>
      <c r="L26" s="52" t="s">
        <v>576</v>
      </c>
      <c r="M26" s="123">
        <v>36000</v>
      </c>
      <c r="N26" s="52" t="s">
        <v>684</v>
      </c>
      <c r="P26" s="34" t="s">
        <v>685</v>
      </c>
    </row>
    <row r="27" spans="1:16" s="39" customFormat="1">
      <c r="A27" s="38"/>
      <c r="B27" s="119"/>
      <c r="F27" s="38"/>
      <c r="G27" s="120"/>
      <c r="H27" s="120"/>
      <c r="I27" s="120"/>
      <c r="J27" s="38"/>
      <c r="K27" s="121"/>
      <c r="L27" s="122" t="s">
        <v>431</v>
      </c>
      <c r="M27" s="124">
        <f>SUM(M2:M26)</f>
        <v>1249000</v>
      </c>
      <c r="N27" s="126"/>
      <c r="O27" s="38"/>
    </row>
    <row r="28" spans="1:16" s="24" customFormat="1">
      <c r="F28" s="33"/>
      <c r="G28" s="28"/>
      <c r="H28" s="28"/>
      <c r="I28" s="28"/>
      <c r="J28" s="28"/>
      <c r="K28" s="26"/>
      <c r="L28" s="26"/>
      <c r="M28" s="125"/>
      <c r="O28" s="28"/>
    </row>
    <row r="29" spans="1:16" s="24" customFormat="1">
      <c r="G29" s="24" t="s">
        <v>800</v>
      </c>
      <c r="K29" s="26"/>
      <c r="L29" s="26"/>
      <c r="M29" s="26"/>
      <c r="O29" s="28"/>
    </row>
    <row r="30" spans="1:16" s="24" customFormat="1">
      <c r="K30" s="26"/>
      <c r="L30" s="26"/>
      <c r="M30" s="26"/>
      <c r="O30" s="28"/>
    </row>
    <row r="31" spans="1:16" s="24" customFormat="1">
      <c r="K31" s="26"/>
      <c r="L31" s="26"/>
      <c r="M31" s="26"/>
      <c r="O31" s="28"/>
    </row>
    <row r="32" spans="1:16" s="24" customFormat="1">
      <c r="K32" s="26"/>
      <c r="L32" s="26"/>
      <c r="M32" s="26"/>
      <c r="O32" s="28"/>
    </row>
    <row r="33" spans="11:15" s="24" customFormat="1">
      <c r="K33" s="26"/>
      <c r="L33" s="26"/>
      <c r="M33" s="26"/>
      <c r="O33" s="28"/>
    </row>
    <row r="34" spans="11:15" s="24" customFormat="1">
      <c r="K34" s="26"/>
      <c r="L34" s="26"/>
      <c r="M34" s="26"/>
      <c r="O34" s="28"/>
    </row>
    <row r="35" spans="11:15" s="24" customFormat="1">
      <c r="K35" s="26"/>
      <c r="L35" s="26"/>
      <c r="M35" s="26"/>
      <c r="O35" s="28"/>
    </row>
    <row r="36" spans="11:15" s="24" customFormat="1">
      <c r="K36" s="26"/>
      <c r="L36" s="26"/>
      <c r="M36" s="26"/>
      <c r="O36" s="28"/>
    </row>
    <row r="37" spans="11:15" s="24" customFormat="1">
      <c r="K37" s="26"/>
      <c r="L37" s="26"/>
      <c r="M37" s="26"/>
      <c r="O37" s="28"/>
    </row>
    <row r="38" spans="11:15" s="24" customFormat="1">
      <c r="K38" s="26"/>
      <c r="L38" s="26"/>
      <c r="M38" s="26"/>
      <c r="O38" s="28"/>
    </row>
    <row r="39" spans="11:15" s="24" customFormat="1">
      <c r="K39" s="26"/>
      <c r="L39" s="26"/>
      <c r="M39" s="26"/>
      <c r="O39" s="28"/>
    </row>
    <row r="40" spans="11:15" s="24" customFormat="1">
      <c r="K40" s="26"/>
      <c r="L40" s="26"/>
      <c r="M40" s="26"/>
      <c r="O40" s="28"/>
    </row>
    <row r="41" spans="11:15" s="24" customFormat="1">
      <c r="K41" s="26"/>
      <c r="L41" s="26"/>
      <c r="M41" s="26"/>
      <c r="O41" s="28"/>
    </row>
    <row r="42" spans="11:15" s="24" customFormat="1">
      <c r="K42" s="26"/>
      <c r="L42" s="26"/>
      <c r="M42" s="26"/>
      <c r="O42" s="28"/>
    </row>
    <row r="43" spans="11:15" s="24" customFormat="1">
      <c r="K43" s="26"/>
      <c r="L43" s="26"/>
      <c r="M43" s="26"/>
      <c r="O43" s="28"/>
    </row>
    <row r="44" spans="11:15" s="24" customFormat="1">
      <c r="K44" s="26"/>
      <c r="L44" s="26"/>
      <c r="M44" s="26"/>
      <c r="O44" s="28"/>
    </row>
    <row r="45" spans="11:15" s="24" customFormat="1">
      <c r="K45" s="26"/>
      <c r="L45" s="26"/>
      <c r="M45" s="26"/>
      <c r="O45" s="28"/>
    </row>
    <row r="46" spans="11:15" s="24" customFormat="1">
      <c r="K46" s="26"/>
      <c r="L46" s="26"/>
      <c r="M46" s="26"/>
      <c r="O46" s="28"/>
    </row>
    <row r="47" spans="11:15" s="24" customFormat="1">
      <c r="K47" s="26"/>
      <c r="L47" s="26"/>
      <c r="M47" s="26"/>
      <c r="O47" s="28"/>
    </row>
    <row r="48" spans="11:15" s="24" customFormat="1">
      <c r="K48" s="26"/>
      <c r="L48" s="26"/>
      <c r="M48" s="26"/>
      <c r="O48" s="28"/>
    </row>
    <row r="49" spans="1:15" s="24" customFormat="1">
      <c r="K49" s="26"/>
      <c r="L49" s="26"/>
      <c r="M49" s="26"/>
      <c r="O49" s="28"/>
    </row>
    <row r="50" spans="1:15" s="24" customFormat="1">
      <c r="K50" s="26"/>
      <c r="L50" s="26"/>
      <c r="M50" s="26"/>
      <c r="O50" s="28"/>
    </row>
    <row r="51" spans="1:15" s="24" customFormat="1">
      <c r="K51" s="26"/>
      <c r="L51" s="26"/>
      <c r="M51" s="26"/>
      <c r="O51" s="28"/>
    </row>
    <row r="52" spans="1:15" s="24" customFormat="1">
      <c r="K52" s="26"/>
      <c r="L52" s="26"/>
      <c r="M52" s="26"/>
      <c r="O52" s="28"/>
    </row>
    <row r="53" spans="1:15" s="24" customFormat="1">
      <c r="K53" s="26"/>
      <c r="L53" s="26"/>
      <c r="M53" s="26"/>
      <c r="O53" s="28"/>
    </row>
    <row r="54" spans="1:15" s="24" customForma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2"/>
      <c r="L54" s="22"/>
      <c r="M54" s="22"/>
      <c r="N54" s="21"/>
      <c r="O54" s="28"/>
    </row>
  </sheetData>
  <autoFilter ref="A1:N1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G15" sqref="G15"/>
    </sheetView>
  </sheetViews>
  <sheetFormatPr defaultRowHeight="12.75"/>
  <cols>
    <col min="2" max="2" width="26.140625" bestFit="1" customWidth="1"/>
    <col min="3" max="4" width="15" bestFit="1" customWidth="1"/>
    <col min="5" max="5" width="16" bestFit="1" customWidth="1"/>
  </cols>
  <sheetData>
    <row r="1" spans="1:5">
      <c r="C1" s="133">
        <v>2021</v>
      </c>
      <c r="D1" s="134"/>
      <c r="E1" s="135"/>
    </row>
    <row r="2" spans="1:5">
      <c r="A2" s="137"/>
      <c r="B2" s="138"/>
      <c r="C2" s="139" t="s">
        <v>686</v>
      </c>
      <c r="D2" s="137" t="s">
        <v>687</v>
      </c>
      <c r="E2" s="137" t="s">
        <v>688</v>
      </c>
    </row>
    <row r="3" spans="1:5" s="34" customFormat="1">
      <c r="A3" s="69"/>
      <c r="B3" s="69" t="s">
        <v>689</v>
      </c>
      <c r="C3" s="136">
        <f>47739.63+20688.09</f>
        <v>68427.72</v>
      </c>
      <c r="D3" s="136">
        <v>42059.02</v>
      </c>
      <c r="E3" s="136">
        <v>0</v>
      </c>
    </row>
    <row r="4" spans="1:5" s="34" customFormat="1">
      <c r="A4" s="69"/>
      <c r="B4" s="69" t="s">
        <v>782</v>
      </c>
      <c r="C4" s="140">
        <f>17400+17400+374556+460573.44</f>
        <v>869929.44</v>
      </c>
      <c r="D4" s="136">
        <v>286740.43</v>
      </c>
      <c r="E4" s="136">
        <v>324645.88</v>
      </c>
    </row>
    <row r="5" spans="1:5" s="34" customFormat="1">
      <c r="A5" s="69"/>
      <c r="B5" s="69" t="s">
        <v>680</v>
      </c>
      <c r="C5" s="47">
        <f>62574.76+243242+299433.26+167352.1+41160.69</f>
        <v>813762.81</v>
      </c>
      <c r="D5" s="47">
        <v>249051.65</v>
      </c>
      <c r="E5" s="47">
        <v>21588884.289999999</v>
      </c>
    </row>
    <row r="6" spans="1:5" s="34" customFormat="1">
      <c r="A6" s="69"/>
      <c r="B6" s="69" t="s">
        <v>676</v>
      </c>
      <c r="C6" s="136">
        <f>27380+17853+2900+586348.89</f>
        <v>634481.89</v>
      </c>
      <c r="D6" s="136">
        <v>0</v>
      </c>
      <c r="E6" s="136">
        <v>826534.39</v>
      </c>
    </row>
    <row r="7" spans="1:5" s="34" customFormat="1">
      <c r="A7" s="69"/>
      <c r="B7" s="69" t="s">
        <v>677</v>
      </c>
      <c r="C7" s="136">
        <f>110055.54+6000+7860+67759.8+317060.38</f>
        <v>508735.72</v>
      </c>
      <c r="D7" s="136">
        <v>974532</v>
      </c>
      <c r="E7" s="136">
        <f>120610.82+21748.53</f>
        <v>142359.35</v>
      </c>
    </row>
    <row r="8" spans="1:5" s="34" customFormat="1">
      <c r="A8" s="69"/>
      <c r="B8" s="69" t="s">
        <v>690</v>
      </c>
      <c r="C8" s="136">
        <f>156377.87+215307+54772.8+566375.81+773639.53</f>
        <v>1766473.01</v>
      </c>
      <c r="D8" s="136">
        <v>506234.21</v>
      </c>
      <c r="E8" s="136">
        <v>34576343.539999999</v>
      </c>
    </row>
    <row r="9" spans="1:5" s="34" customFormat="1">
      <c r="A9" s="69"/>
      <c r="B9" s="69" t="s">
        <v>678</v>
      </c>
      <c r="C9" s="136">
        <f>20230.57+216266.33+253937+47188.95+294764.33</f>
        <v>832387.17999999993</v>
      </c>
      <c r="D9" s="136">
        <v>0</v>
      </c>
      <c r="E9" s="136">
        <v>0</v>
      </c>
    </row>
    <row r="10" spans="1:5" s="34" customFormat="1">
      <c r="A10" s="69"/>
      <c r="B10" s="69" t="s">
        <v>679</v>
      </c>
      <c r="C10" s="136">
        <f>28596.81+2824.91+18530.48</f>
        <v>49952.2</v>
      </c>
      <c r="D10" s="136">
        <v>0</v>
      </c>
      <c r="E10" s="136">
        <v>0</v>
      </c>
    </row>
    <row r="11" spans="1:5" s="34" customFormat="1">
      <c r="A11" s="69"/>
      <c r="B11" s="69" t="s">
        <v>260</v>
      </c>
      <c r="C11" s="136">
        <f>57717.08+350703.55+129577+209870.81</f>
        <v>747868.44</v>
      </c>
      <c r="D11" s="136">
        <v>0</v>
      </c>
      <c r="E11" s="136">
        <v>73604.56</v>
      </c>
    </row>
    <row r="12" spans="1:5" s="34" customFormat="1">
      <c r="A12" s="69"/>
      <c r="B12" s="69" t="s">
        <v>691</v>
      </c>
      <c r="C12" s="136">
        <f>22986.3+3057.29+56055.27</f>
        <v>82098.86</v>
      </c>
      <c r="D12" s="136">
        <v>0</v>
      </c>
      <c r="E12" s="136">
        <v>20744.55</v>
      </c>
    </row>
    <row r="13" spans="1:5">
      <c r="A13" s="137"/>
      <c r="B13" s="138"/>
      <c r="C13" s="141">
        <f t="shared" ref="C13:E13" si="0">SUM(C3:C12)</f>
        <v>6374117.2700000005</v>
      </c>
      <c r="D13" s="141">
        <f t="shared" si="0"/>
        <v>2058617.31</v>
      </c>
      <c r="E13" s="141">
        <f t="shared" si="0"/>
        <v>57553116.560000002</v>
      </c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budynki</vt:lpstr>
      <vt:lpstr>wiaty</vt:lpstr>
      <vt:lpstr>przenośny</vt:lpstr>
      <vt:lpstr>stacjonarny</vt:lpstr>
      <vt:lpstr>pojazdy</vt:lpstr>
      <vt:lpstr>gr. 3-8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</dc:creator>
  <cp:lastModifiedBy>SUrbanski</cp:lastModifiedBy>
  <cp:lastPrinted>2021-04-27T10:39:57Z</cp:lastPrinted>
  <dcterms:created xsi:type="dcterms:W3CDTF">2018-03-23T11:29:07Z</dcterms:created>
  <dcterms:modified xsi:type="dcterms:W3CDTF">2021-04-27T10:49:45Z</dcterms:modified>
</cp:coreProperties>
</file>